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Лист1" sheetId="1" r:id="rId1"/>
  </sheets>
  <calcPr calcId="144525"/>
  <customWorkbookViews>
    <customWorkbookView name="ПЭО - Личное представление" guid="{EEFF5FEC-B856-4569-B78F-75B8D3FEA89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1" i="1" l="1"/>
  <c r="E51" i="1"/>
  <c r="F51" i="1"/>
  <c r="G51" i="1"/>
  <c r="H51" i="1"/>
  <c r="K51" i="1"/>
  <c r="L51" i="1"/>
  <c r="M51" i="1"/>
  <c r="N51" i="1"/>
  <c r="O51" i="1"/>
  <c r="D51" i="1"/>
  <c r="L46" i="1" l="1"/>
  <c r="M46" i="1"/>
  <c r="N46" i="1"/>
  <c r="O46" i="1"/>
  <c r="K46" i="1"/>
  <c r="E46" i="1"/>
  <c r="F46" i="1"/>
  <c r="G46" i="1"/>
  <c r="D46" i="1"/>
  <c r="D21" i="1"/>
  <c r="D31" i="1"/>
  <c r="D28" i="1"/>
  <c r="D34" i="1"/>
  <c r="D38" i="1"/>
  <c r="D43" i="1"/>
  <c r="O43" i="1"/>
  <c r="L43" i="1"/>
  <c r="M43" i="1"/>
  <c r="N43" i="1"/>
  <c r="K43" i="1"/>
  <c r="E43" i="1"/>
  <c r="F43" i="1"/>
  <c r="G43" i="1"/>
  <c r="L31" i="1"/>
  <c r="M31" i="1"/>
  <c r="N31" i="1"/>
  <c r="K31" i="1"/>
  <c r="E31" i="1"/>
  <c r="F31" i="1"/>
  <c r="G31" i="1"/>
  <c r="L28" i="1"/>
  <c r="M28" i="1"/>
  <c r="N28" i="1"/>
  <c r="K28" i="1"/>
  <c r="E28" i="1"/>
  <c r="F28" i="1"/>
  <c r="G28" i="1"/>
  <c r="O29" i="1" l="1"/>
  <c r="O31" i="1" s="1"/>
  <c r="O26" i="1"/>
  <c r="O28" i="1" s="1"/>
  <c r="O35" i="1"/>
  <c r="T50" i="1" l="1"/>
  <c r="T46" i="1"/>
  <c r="L50" i="1"/>
  <c r="M50" i="1"/>
  <c r="N50" i="1"/>
  <c r="O50" i="1"/>
  <c r="K50" i="1"/>
  <c r="L34" i="1" l="1"/>
  <c r="M34" i="1"/>
  <c r="N34" i="1"/>
  <c r="O34" i="1"/>
  <c r="K34" i="1"/>
  <c r="T31" i="1"/>
  <c r="N22" i="1" l="1"/>
  <c r="M22" i="1"/>
  <c r="T21" i="1"/>
  <c r="M17" i="1"/>
  <c r="N17" i="1"/>
  <c r="N38" i="1" l="1"/>
  <c r="N25" i="1"/>
  <c r="F50" i="1"/>
  <c r="F38" i="1"/>
  <c r="F34" i="1"/>
  <c r="F25" i="1"/>
  <c r="F21" i="1"/>
  <c r="E50" i="1"/>
  <c r="E38" i="1"/>
  <c r="E34" i="1"/>
  <c r="E25" i="1"/>
  <c r="E21" i="1"/>
  <c r="G34" i="1"/>
  <c r="G50" i="1"/>
  <c r="D50" i="1"/>
  <c r="N21" i="1" l="1"/>
  <c r="L38" i="1"/>
  <c r="M38" i="1"/>
  <c r="O38" i="1"/>
  <c r="K38" i="1"/>
  <c r="G38" i="1"/>
  <c r="O25" i="1"/>
  <c r="O21" i="1"/>
  <c r="L25" i="1"/>
  <c r="M25" i="1"/>
  <c r="K25" i="1"/>
  <c r="D25" i="1"/>
  <c r="K21" i="1"/>
  <c r="G25" i="1" l="1"/>
  <c r="L21" i="1"/>
  <c r="G21" i="1"/>
  <c r="M21" i="1"/>
</calcChain>
</file>

<file path=xl/sharedStrings.xml><?xml version="1.0" encoding="utf-8"?>
<sst xmlns="http://schemas.openxmlformats.org/spreadsheetml/2006/main" count="133" uniqueCount="114">
  <si>
    <t>Контингент обучающихся по сост. на 01.09.25 (чел.)</t>
  </si>
  <si>
    <t>Образовательная организация подлежащее реорганизации,к которой присоединяем</t>
  </si>
  <si>
    <t>ИТОГО</t>
  </si>
  <si>
    <t>Количество зданий,адрес (по состогянию на 01.09.2025)</t>
  </si>
  <si>
    <t>Прекращение образовательной деятельности, ликвидация юридического лица</t>
  </si>
  <si>
    <t>МАДОУ «Детский сад №83»  адрес: г.Печора, ул.Советская, д.12а. По САНПИН 205 воспит.</t>
  </si>
  <si>
    <t>МАДОУ «Детский сад №18 адрес: г.Печора,ул.Строительная,д.12.По САНПИН 260 воспит.</t>
  </si>
  <si>
    <t>МАДОУ «Детский сад №11»  адрес: г.Печора, ул.Социалистическая,д.20а.По САНПИН 244 воспит.</t>
  </si>
  <si>
    <t>МАДОУ «Детский сад №16»адрес: г.Печора, Печорский проспект,д.85а.По САНПИН 320 воспит.</t>
  </si>
  <si>
    <t>МОУ "СОШ №9" адрес: г.Печора, ул.Печорский проспект,д.75.По САНПИН 620 уч.</t>
  </si>
  <si>
    <t>МОУ "Гимназия №1" адрес: г.Печора, ул.Гагарина, д.44.По САНПИН 750 уч.</t>
  </si>
  <si>
    <t>МОУ "СОШ №2" адрес: г.Печора, ул.Ленинградская, д.10.По САНПИН 306 уч.</t>
  </si>
  <si>
    <t>МОУ "СОШ №3"  адрес: г.Печора,ул.Гагарина,д.17.По по САНПИН 700 уч.</t>
  </si>
  <si>
    <t>МОУ "СОШ №49" адрес г.Печора,ул.Московская,д.28. По САНПИН 420 уч.</t>
  </si>
  <si>
    <t>Образовательная организация подлежащее реорганизации, которую присоединяем, адрес. Наполняемость согласно САНПИН.</t>
  </si>
  <si>
    <t>присоединено 1 здание по адресу: г.Печора, д.Конецбор, ул.Почтовая, д.29.Учеников-2чел..По САНПИН 18 уч.</t>
  </si>
  <si>
    <t>МОУ "СОШ №10"  адрес: г.Печора, ул.Комсомольская,д.27. По САНПИН 795 уч.</t>
  </si>
  <si>
    <t>присоединено 2 здания по адресам: г.Печора, д.Даниловка, ул.Центральная, д.46;  воспитанников-4 (по САНПИН 15); г.Печора, с.Приуральское, ул.Лесная, д.16;  воспитанников-5 (по САНПИН 23)</t>
  </si>
  <si>
    <t>МАДОУ «Детский сад №3» адрес: г.Печора, ул. 8 марта. Воспитанников -147 чел.По САНПИН 110 воспит.</t>
  </si>
  <si>
    <t>Присоединено 1 здание детского сада по адресу: г. Печора, ул. Стадионная, д.13.Воспитанников-87 чел.По САНПИН 148 воспит.</t>
  </si>
  <si>
    <t>МАДОУ «Детский сад № 36» адрес: г.Печора,  ул.Комсомольская, д.21.Воспитанников- 210 чел.По САНПИН 280 воспит.</t>
  </si>
  <si>
    <t xml:space="preserve">присоединено 2 здания детского сада по адресу г.Печора, ул.Социалистическая д.76а.Воспитанников -151 чел. (по САНПИН 240 воспит.); г.Печора, ул.Мира, д.7а.Воспитанников-0 чел.(по САНПИН 132 воспит.) </t>
  </si>
  <si>
    <t>МАДОУ «Детский сад № 22»адрес: г.Печора, ул.Куратова,д.5.Воспитанников- 150 чел.По САНПИН 320 воспит.</t>
  </si>
  <si>
    <t>Присоединено 1 здание детского сада по адресу: г.Печора, ул.Русанова, д.9. Воспитанников - 126 чел.По САНПИН 280 воспит.</t>
  </si>
  <si>
    <t>МДОУ «Детский сад" пгт. Кожва  адрес: г.Печора, пгт.Кожва,ул. Печорская,д.30.Воспитанников-71 чел.
По САНПИН 140 воспит.</t>
  </si>
  <si>
    <t>присоединены 2 здания по адресам: г.Печора, п.Кедровый Шор, ул.Речная, д.19;  воспитанников-2 чел. (по САНПИН 9)
г.Печора, с.Соколово, ул.Лесная,д.18;  учеников-1 (по САНПИН 18).</t>
  </si>
  <si>
    <t>МОУ "СОШ №83"  адрес: г.Печора, ул.Советская,д.12а. Учеников -426 чел. По САНПИН 680 уч.</t>
  </si>
  <si>
    <t>МОУ "СОШ" пгт. Кожва адрес: г.Печора,пгт.Кожва,ул.Лесная,д.33;  учеников -250 чел. По САНПИН 400 уч.</t>
  </si>
  <si>
    <t xml:space="preserve">присоединено здание по адресу г.Печора,п.Луговой,ул Русанова,д.15;  воспитанников-25 чел. (по САНПИН 45) </t>
  </si>
  <si>
    <t>МОУ "ООШ" п. Луговой  адрес: г.Печора, п.Луговой, ул.Русанова,д.1. По САНПИН 464 уч.</t>
  </si>
  <si>
    <t xml:space="preserve">МДОУ «Детский сад" пгт. Путеец  по адрес: г.Печора, п.Путеец, ул.Парковая,д.9;  воспитанников-55 чел.По САНПИН 95 воспит. </t>
  </si>
  <si>
    <t xml:space="preserve">МОУ "СОШ" п. Каджером  адрес: г.Печора, п.Каджером, ул.Театральная,д.23;  учеников-113 чел. По САНПИН 440 уч. </t>
  </si>
  <si>
    <t>присоединено 1 здание по адресу : Печора,п.Чикшино,ул.Центральная,д.1а.  Учеников -18 чел. (по САНПИН 180)</t>
  </si>
  <si>
    <t>МДОУ «Детский сад" п. Каджером   адрес: г.Печора, п.Каджером, ул.Театральная, д.4. Воспитанников-45 чел.По САНПИН 110 воспит.</t>
  </si>
  <si>
    <t xml:space="preserve"> присоединено 1 здание по адресу  г.Печора, п.Чикшино,ул.Центральная,д.3а. Воспитанников-8 чел. (по САНПИН 30)</t>
  </si>
  <si>
    <t>МОУ "ООШ №53" пгт. Изъяю  адрес: г.Печора, пгт.Изъяю, ул.Центральная,д.17а. По САНПИН 320 уч.</t>
  </si>
  <si>
    <t>присоединено 4 здания по адресам: г.Печора, пгт.Изъяю, ул.Центральная,д.24;   воспитанников-24 чел. (по САНПИН 100),
г.Печора, п.Озерный, ул.Центральная,д.14;
3 воспитанника (по САНПИН 25)
г.Печора,п.Набережный,ул.Школьная,д.44.
10 воспитанников (по САНПИН 50)                            г.Печора, с.Соколово,ул.Центральная,д.30. Воспитанников-0 чел. (по САНПИН 26)</t>
  </si>
  <si>
    <t>Сроки проведения работы по реорганизации</t>
  </si>
  <si>
    <t>до 01.08.2026</t>
  </si>
  <si>
    <t>МАДОУ «Детский сад № 36».Будет 5 зданий</t>
  </si>
  <si>
    <t>МАДОУ «Детский сад № 36».Будет 6 зданий</t>
  </si>
  <si>
    <t>МОУ "СОШ №2".Будет 2 здания.</t>
  </si>
  <si>
    <t>МОУ "СОШ №10".Будет 3 здания</t>
  </si>
  <si>
    <t>до 01.09.2026</t>
  </si>
  <si>
    <t>присоединено 1 здание по адресу:  г.Печора, пст.Набережный, ул.Школьная, д.39. Учеников -0 чел.По САНПИН 147 уч.</t>
  </si>
  <si>
    <t>Прекращена образовательная деятельности  с 16.09.2025 в здании по  адресу: г.Печора, ул.Мира, д.7а (ведётся работа по передаче в КУМС).</t>
  </si>
  <si>
    <t>Прекращение образовательной деятельности  в здании школы по адресу: г.Печора, д.Конецбор, ул. Почтовая, д. 29. до 01.06.2026 г.</t>
  </si>
  <si>
    <t xml:space="preserve">МОУ "ООШ" п. Луговой.Будет 3 здания.  </t>
  </si>
  <si>
    <t>МОУ "СОШ" п. Каджером.Будет 4 здания</t>
  </si>
  <si>
    <t>МОУ "СОШ"с.Приуральское .Здания-3</t>
  </si>
  <si>
    <t>МОУ "СОШ" с. Приуральское адрес г.Печора, с.Приуральское, ул.Школьная,д.15.Учеников -24 чел. По САНПИН 148 уч.</t>
  </si>
  <si>
    <t>МАДОУ «Детский сад № 22». Зданий-4</t>
  </si>
  <si>
    <t>МОУ "СОШ №2".Зданий-2</t>
  </si>
  <si>
    <t>МОУ "СОШ №10".Зданий-3</t>
  </si>
  <si>
    <t>до 01.09.2027</t>
  </si>
  <si>
    <t>Задача 1</t>
  </si>
  <si>
    <t>Задача 2</t>
  </si>
  <si>
    <t>Объединение групп (классов) с целью приведения наполняемости групп (классов) к нормативной численности. Проанализировать целесообразность деления классов на подгруппы при численности классов менее 20 человек</t>
  </si>
  <si>
    <t>Наименование мероприятия</t>
  </si>
  <si>
    <t>Коментарии к мероприятию</t>
  </si>
  <si>
    <t>Сроки проведения мероприятия</t>
  </si>
  <si>
    <t>Проведение в общеобразовательных организациях аудита тарификации на предмет соответствия количества тарифицированных часов количеству часов, определённых учебными планами</t>
  </si>
  <si>
    <t>Проведение оптимизации штатных расписаний муниципальных образовательных учреждений (особое внимание на количество руководящего состава и обслуживающего персонала)</t>
  </si>
  <si>
    <t>Проведение работы по изменению нормативной штатной численности, установленной на уровне муниципалитета, в том числе увеличения норм убираемых площадей уборщиков служебных помещений и территорий</t>
  </si>
  <si>
    <t>Передача на аутсорсинг питания в школах г. Печора, в том числе на базе одного из муниципальных учреждений</t>
  </si>
  <si>
    <t>Отказ от круглосуточной охраны муниципальных образовательных учреждений (в ночное время) с переводом их на пультовую охрану</t>
  </si>
  <si>
    <t>Отказа от сторожей (в ночное время) в небольших населённых пунктах с установкой дополнительного видеонаблюдения.</t>
  </si>
  <si>
    <t>Организация стирки белья на базе крупных учреждений дошкольного образования</t>
  </si>
  <si>
    <t>Пересмотр установленных доплат и надбавок работникам муниципальных образовательных учреждений, в том числе педагогическим работникам</t>
  </si>
  <si>
    <t>Заключение дополнительных соглашений с целью замены стороны (заказчика) для осуществления расходов по оплате услуг, товаров, работ (продукты питания, ГСМ, услуги по охране, коммунальные услуги и т.д.), оказанных образовательным учреждениям</t>
  </si>
  <si>
    <t>до 31.01.2026 г.</t>
  </si>
  <si>
    <t>10.11.2025 г.</t>
  </si>
  <si>
    <t>до 31.12.2025 г.</t>
  </si>
  <si>
    <t>до 31.12.2026 г.</t>
  </si>
  <si>
    <t>до 30.01.2026 г.</t>
  </si>
  <si>
    <t>до 01.09.2026 г.</t>
  </si>
  <si>
    <t>до 01.12.2025</t>
  </si>
  <si>
    <t>Проработка вопроса повышения эффективности использования помещений муниципальных образовательных учреждений с учетом соблюдения санитарных, антитеррористических и противопожарных норм и правил совместного использования с иными учреждениями, в том числе учреждениями культуры и здравоохранения</t>
  </si>
  <si>
    <t>ВСЕГО</t>
  </si>
  <si>
    <t>Педагоги ССЧ  по сост. на 01.09.25 (чел.)</t>
  </si>
  <si>
    <t xml:space="preserve">Будет проведена работа по внесению изменений в приказ Управления образования МР "Печора" от 29.11.2022 № 956 (2) "Об утверждении примерных типовых штатов муниципальных образовательных организаций   МО МР "Печора"
</t>
  </si>
  <si>
    <t>Проводится работа по определению возможного оператора питания в муниципальном районе «Печора», г. Сыктывкар и Кировской области.</t>
  </si>
  <si>
    <t xml:space="preserve">Проводится работа по общеобразовательным организациям </t>
  </si>
  <si>
    <t xml:space="preserve">Проводятся расчёты на перевод одного здания на пультовую охрану </t>
  </si>
  <si>
    <t>Прорабатываются варианты сокращения сторожей в небольших населённых пунктах</t>
  </si>
  <si>
    <t>Прорабатывается вопрос о передаче пяти зданий в КУМС</t>
  </si>
  <si>
    <t>Вопрос прорабатывается</t>
  </si>
  <si>
    <t xml:space="preserve"> АУП ССЧ  по сост. на 01.09.25 (чел.)</t>
  </si>
  <si>
    <t>Прочий персонал ССЧ по сост. на 01.09.2025 (чел.)</t>
  </si>
  <si>
    <t>Образовательная организация подлежащее реорганизации,к которой присоединяем в 2027 г.</t>
  </si>
  <si>
    <t>не требуется</t>
  </si>
  <si>
    <t>Прекращение образовательной деятельности в здании детского сада г. Печора, ул. Стадионная, д.13</t>
  </si>
  <si>
    <t>Прекращена образовательная деятельность с 03.06.2025 г. в здании Детского сада с. Соколово, ул. Центральная, д.30 (ведётся работа по передаче в КУМС). Здание по адресу: г.Печора, пст.Набережный, ул.Школьная, д.39. прекращена обр.деятельность с 01.09.2024, будет передано в КУМС.Прекращение образовательной деятельности  в здании школы по адресу  с. Соколово, ул. Лесная, д.16 до 01.06.2026</t>
  </si>
  <si>
    <t xml:space="preserve">подвоз обучающихся п.Чикшино </t>
  </si>
  <si>
    <t>Стирка белья на базе крупных учреждений будет организована в сельской местности</t>
  </si>
  <si>
    <t>МОУ "СОШ" п. Каджером.Будет 3 здания</t>
  </si>
  <si>
    <t xml:space="preserve">Объединение четырёх групп: в МАДОУ №3 с 20.10.2025;МАДОУ № 22 с 01.10.2025;МДОУ пгт.Кожва с 01.12.2025;МДОУ п.Луговой с 01.11.2025. Экономический эффект рассчитан в Задаче 1
</t>
  </si>
  <si>
    <t>Проводится работа в сторону уменьшения. Экономический эффект рассчитан в Задаче 1</t>
  </si>
  <si>
    <t>31.10.2025 г.</t>
  </si>
  <si>
    <t>Пересмотрены доплаты и надбавки работникам образовательных организаций.Работники будут уведомлены с 10.11.2025..Предварительно экономия составит в 2026 г. В сумме 6 249,6 тыс.руб.</t>
  </si>
  <si>
    <t>Контингент (прогноз) обучающихся по сост. на 01.09.26 (чел.) прогноз</t>
  </si>
  <si>
    <t xml:space="preserve"> АУП ССЧ  по сост. на 01.09.26 (чел.) прогноз</t>
  </si>
  <si>
    <t>Педагоги ССЧ  по сост. на 01.09.26 (чел.) прогноз</t>
  </si>
  <si>
    <t>Прочий персонал ССЧ по сост. на 01.09.2026 (чел.) прогноз</t>
  </si>
  <si>
    <t>Экономический эффект после оптимизации в 2026 г.,тыс.руб. прогноз</t>
  </si>
  <si>
    <t>Сроки проведения работы по реорганизации в 2027 г. Прогноз</t>
  </si>
  <si>
    <t>Прекращение образовательной деятельности, ликвидация юридического лица в 2027 г. Прогноз</t>
  </si>
  <si>
    <t>Экономический эффект после оптимизации в 2027г.,тыс.руб. прогноз</t>
  </si>
  <si>
    <t>МОУ "СОШ" пгт. Кожва ..Будет 5 зданий</t>
  </si>
  <si>
    <t>Организация подвоза учащихся до 2030 г.</t>
  </si>
  <si>
    <t>МАДОУ «Детский сад № 11». Будет 4 здания</t>
  </si>
  <si>
    <t>МОУ "Гимназия № 1". Будет 2 здания.</t>
  </si>
  <si>
    <t>План мероприятий по приведению образовательных организаций МР «Печора» к нормативу в соответствии с методикой расчета объема субвенции местным бюджетам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</si>
  <si>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Приложение к распоряжению администрации МР "Печора"  от 10.11.2025 № 893-р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</si>
</sst>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4" fontId="9" fillId="2" borderId="36" xfId="0" applyNumberFormat="1" applyFont="1" applyFill="1" applyBorder="1" applyAlignment="1">
      <alignment horizontal="center" vertical="center" wrapText="1"/>
    </xf>
    <xf numFmtId="4" fontId="9" fillId="2" borderId="37" xfId="0" applyNumberFormat="1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horizontal="center" vertical="center" wrapText="1"/>
    </xf>
    <xf numFmtId="4" fontId="11" fillId="2" borderId="16" xfId="0" applyNumberFormat="1" applyFont="1" applyFill="1" applyBorder="1" applyAlignment="1">
      <alignment horizontal="center" vertical="center" wrapText="1"/>
    </xf>
    <xf numFmtId="4" fontId="11" fillId="2" borderId="18" xfId="0" applyNumberFormat="1" applyFont="1" applyFill="1" applyBorder="1" applyAlignment="1">
      <alignment horizontal="center" vertical="center" wrapText="1"/>
    </xf>
    <xf numFmtId="0" fontId="10" fillId="0" borderId="0" xfId="0" applyFont="1"/>
    <xf numFmtId="4" fontId="9" fillId="2" borderId="18" xfId="0" applyNumberFormat="1" applyFont="1" applyFill="1" applyBorder="1" applyAlignment="1">
      <alignment horizontal="center" vertical="center" wrapText="1"/>
    </xf>
    <xf numFmtId="4" fontId="11" fillId="2" borderId="37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4" fontId="9" fillId="0" borderId="2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 wrapText="1"/>
    </xf>
    <xf numFmtId="4" fontId="11" fillId="0" borderId="26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27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4" fontId="9" fillId="0" borderId="19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4" fontId="11" fillId="0" borderId="30" xfId="0" applyNumberFormat="1" applyFont="1" applyFill="1" applyBorder="1" applyAlignment="1">
      <alignment horizontal="center" vertical="center" wrapText="1"/>
    </xf>
    <xf numFmtId="4" fontId="9" fillId="0" borderId="16" xfId="0" applyNumberFormat="1" applyFont="1" applyFill="1" applyBorder="1" applyAlignment="1">
      <alignment horizontal="center" vertical="center" wrapText="1"/>
    </xf>
    <xf numFmtId="4" fontId="9" fillId="0" borderId="36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horizontal="center" vertical="center" wrapText="1"/>
    </xf>
    <xf numFmtId="4" fontId="12" fillId="0" borderId="17" xfId="0" applyNumberFormat="1" applyFont="1" applyFill="1" applyBorder="1" applyAlignment="1">
      <alignment horizontal="center" vertical="center" wrapText="1"/>
    </xf>
    <xf numFmtId="4" fontId="11" fillId="0" borderId="27" xfId="0" applyNumberFormat="1" applyFont="1" applyFill="1" applyBorder="1" applyAlignment="1">
      <alignment horizontal="center" vertical="center" wrapText="1"/>
    </xf>
    <xf numFmtId="4" fontId="9" fillId="0" borderId="24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horizontal="center" vertical="center" wrapText="1"/>
    </xf>
    <xf numFmtId="4" fontId="9" fillId="0" borderId="26" xfId="0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11" fillId="0" borderId="20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11" fillId="3" borderId="16" xfId="0" applyNumberFormat="1" applyFont="1" applyFill="1" applyBorder="1" applyAlignment="1">
      <alignment horizontal="center" vertical="center" wrapText="1"/>
    </xf>
    <xf numFmtId="4" fontId="9" fillId="3" borderId="1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9" fillId="0" borderId="15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4" xfId="0" applyFont="1" applyBorder="1" applyAlignment="1"/>
    <xf numFmtId="0" fontId="0" fillId="0" borderId="4" xfId="0" applyBorder="1" applyAlignment="1"/>
    <xf numFmtId="0" fontId="0" fillId="0" borderId="6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4" fontId="10" fillId="0" borderId="36" xfId="0" applyNumberFormat="1" applyFont="1" applyFill="1" applyBorder="1" applyAlignment="1">
      <alignment horizontal="center" vertical="center" wrapText="1"/>
    </xf>
    <xf numFmtId="4" fontId="10" fillId="0" borderId="24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4" fontId="9" fillId="0" borderId="16" xfId="0" applyNumberFormat="1" applyFont="1" applyFill="1" applyBorder="1" applyAlignment="1">
      <alignment horizontal="center" vertical="center" wrapText="1"/>
    </xf>
    <xf numFmtId="4" fontId="9" fillId="0" borderId="19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11" fillId="0" borderId="20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4" fontId="9" fillId="0" borderId="24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19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9" fillId="0" borderId="32" xfId="0" applyFont="1" applyBorder="1" applyAlignment="1">
      <alignment wrapText="1"/>
    </xf>
    <xf numFmtId="0" fontId="9" fillId="0" borderId="38" xfId="0" applyFont="1" applyBorder="1" applyAlignment="1">
      <alignment wrapText="1"/>
    </xf>
    <xf numFmtId="0" fontId="10" fillId="0" borderId="38" xfId="0" applyFont="1" applyBorder="1" applyAlignment="1">
      <alignment wrapText="1"/>
    </xf>
    <xf numFmtId="0" fontId="10" fillId="0" borderId="26" xfId="0" applyFont="1" applyBorder="1" applyAlignment="1">
      <alignment wrapText="1"/>
    </xf>
    <xf numFmtId="0" fontId="9" fillId="0" borderId="32" xfId="0" applyFont="1" applyBorder="1" applyAlignment="1"/>
    <xf numFmtId="0" fontId="9" fillId="0" borderId="38" xfId="0" applyFont="1" applyBorder="1" applyAlignment="1"/>
    <xf numFmtId="0" fontId="9" fillId="0" borderId="26" xfId="0" applyFont="1" applyBorder="1" applyAlignment="1"/>
    <xf numFmtId="0" fontId="9" fillId="0" borderId="33" xfId="0" applyFont="1" applyBorder="1" applyAlignment="1">
      <alignment wrapText="1"/>
    </xf>
    <xf numFmtId="0" fontId="9" fillId="0" borderId="40" xfId="0" applyFont="1" applyBorder="1" applyAlignment="1">
      <alignment wrapText="1"/>
    </xf>
    <xf numFmtId="0" fontId="10" fillId="0" borderId="40" xfId="0" applyFont="1" applyBorder="1" applyAlignment="1"/>
    <xf numFmtId="0" fontId="10" fillId="0" borderId="28" xfId="0" applyFont="1" applyBorder="1" applyAlignment="1"/>
    <xf numFmtId="0" fontId="9" fillId="0" borderId="35" xfId="0" applyFont="1" applyBorder="1" applyAlignment="1">
      <alignment wrapText="1"/>
    </xf>
    <xf numFmtId="0" fontId="9" fillId="0" borderId="44" xfId="0" applyFont="1" applyBorder="1" applyAlignment="1">
      <alignment wrapText="1"/>
    </xf>
    <xf numFmtId="0" fontId="10" fillId="0" borderId="44" xfId="0" applyFont="1" applyBorder="1" applyAlignment="1"/>
    <xf numFmtId="0" fontId="10" fillId="0" borderId="29" xfId="0" applyFont="1" applyBorder="1" applyAlignment="1"/>
    <xf numFmtId="4" fontId="11" fillId="0" borderId="18" xfId="0" applyNumberFormat="1" applyFont="1" applyFill="1" applyBorder="1" applyAlignment="1">
      <alignment horizontal="center" vertical="center" wrapText="1"/>
    </xf>
    <xf numFmtId="0" fontId="10" fillId="0" borderId="38" xfId="0" applyFont="1" applyBorder="1" applyAlignment="1"/>
    <xf numFmtId="0" fontId="10" fillId="0" borderId="26" xfId="0" applyFont="1" applyBorder="1" applyAlignment="1"/>
    <xf numFmtId="0" fontId="9" fillId="0" borderId="26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6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34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14" fontId="9" fillId="0" borderId="32" xfId="0" applyNumberFormat="1" applyFont="1" applyBorder="1" applyAlignment="1"/>
    <xf numFmtId="0" fontId="6" fillId="0" borderId="7" xfId="0" applyFont="1" applyBorder="1" applyAlignment="1"/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12" xfId="0" applyFont="1" applyBorder="1" applyAlignment="1"/>
    <xf numFmtId="0" fontId="6" fillId="0" borderId="13" xfId="0" applyFont="1" applyBorder="1" applyAlignment="1"/>
    <xf numFmtId="0" fontId="6" fillId="0" borderId="14" xfId="0" applyFont="1" applyBorder="1" applyAlignment="1"/>
    <xf numFmtId="0" fontId="5" fillId="0" borderId="0" xfId="0" applyFont="1" applyAlignment="1">
      <alignment horizontal="right"/>
    </xf>
    <xf numFmtId="0" fontId="6" fillId="0" borderId="39" xfId="0" applyFont="1" applyBorder="1" applyAlignment="1"/>
    <xf numFmtId="0" fontId="6" fillId="0" borderId="40" xfId="0" applyFont="1" applyBorder="1" applyAlignment="1"/>
    <xf numFmtId="0" fontId="6" fillId="0" borderId="3" xfId="0" applyFont="1" applyBorder="1" applyAlignment="1"/>
    <xf numFmtId="0" fontId="6" fillId="0" borderId="41" xfId="0" applyFont="1" applyBorder="1" applyAlignment="1"/>
    <xf numFmtId="0" fontId="6" fillId="0" borderId="42" xfId="0" applyFont="1" applyBorder="1" applyAlignment="1"/>
    <xf numFmtId="0" fontId="6" fillId="0" borderId="43" xfId="0" applyFont="1" applyBorder="1" applyAlignment="1"/>
    <xf numFmtId="4" fontId="11" fillId="0" borderId="11" xfId="0" applyNumberFormat="1" applyFont="1" applyFill="1" applyBorder="1" applyAlignment="1">
      <alignment horizontal="center" vertical="center" wrapText="1"/>
    </xf>
    <xf numFmtId="4" fontId="9" fillId="0" borderId="9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FFFFFF"/>
      <color rgb="FFCCFFCC"/>
      <color rgb="FFFFCC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tabSelected="1" view="pageBreakPreview" zoomScaleNormal="100" zoomScaleSheetLayoutView="100" workbookViewId="0">
      <selection activeCell="V7" sqref="V7"/>
    </sheetView>
  </sheetViews>
  <sheetFormatPr defaultRowHeight="15" x14ac:dyDescent="0.25"/>
  <cols>
    <col min="1" max="1" width="4.28515625" customWidth="1"/>
    <col min="2" max="2" width="22.28515625" customWidth="1"/>
    <col min="3" max="3" width="24" style="2" customWidth="1"/>
    <col min="4" max="4" width="9.85546875" customWidth="1"/>
    <col min="5" max="6" width="7.28515625" customWidth="1"/>
    <col min="7" max="8" width="8.7109375" customWidth="1"/>
    <col min="9" max="9" width="14.140625" customWidth="1"/>
    <col min="10" max="10" width="13" customWidth="1"/>
    <col min="11" max="11" width="9.42578125" customWidth="1"/>
    <col min="12" max="12" width="7.85546875" customWidth="1"/>
    <col min="13" max="13" width="11.140625" customWidth="1"/>
    <col min="14" max="14" width="10" customWidth="1"/>
    <col min="15" max="15" width="11.140625" customWidth="1"/>
    <col min="16" max="17" width="12.5703125" customWidth="1"/>
    <col min="18" max="18" width="14.85546875" customWidth="1"/>
    <col min="19" max="19" width="14.140625" customWidth="1"/>
    <col min="20" max="20" width="14" customWidth="1"/>
  </cols>
  <sheetData>
    <row r="1" spans="2:20" x14ac:dyDescent="0.25">
      <c r="J1" s="47" t="s">
        <v>113</v>
      </c>
      <c r="K1" s="47"/>
      <c r="L1" s="47"/>
      <c r="M1" s="47"/>
      <c r="N1" s="47"/>
      <c r="O1" s="47"/>
      <c r="P1" s="47"/>
      <c r="Q1" s="47"/>
      <c r="R1" s="47"/>
      <c r="S1" s="47"/>
      <c r="T1" s="47"/>
    </row>
    <row r="4" spans="2:20" x14ac:dyDescent="0.25">
      <c r="B4" s="104" t="s">
        <v>112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</row>
    <row r="5" spans="2:20" x14ac:dyDescent="0.25"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</row>
    <row r="6" spans="2:20" x14ac:dyDescent="0.25">
      <c r="B6" s="3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18"/>
      <c r="T6" s="118"/>
    </row>
    <row r="7" spans="2:20" ht="15.75" thickBot="1" x14ac:dyDescent="0.3">
      <c r="B7" s="3"/>
      <c r="C7" s="4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5"/>
      <c r="T7" s="5"/>
    </row>
    <row r="8" spans="2:20" x14ac:dyDescent="0.25">
      <c r="B8" s="119" t="s">
        <v>55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1"/>
    </row>
    <row r="9" spans="2:20" ht="12" customHeight="1" thickBot="1" x14ac:dyDescent="0.3">
      <c r="B9" s="122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4"/>
    </row>
    <row r="10" spans="2:20" ht="52.5" customHeight="1" x14ac:dyDescent="0.25">
      <c r="B10" s="55" t="s">
        <v>14</v>
      </c>
      <c r="C10" s="83" t="s">
        <v>3</v>
      </c>
      <c r="D10" s="55" t="s">
        <v>0</v>
      </c>
      <c r="E10" s="55" t="s">
        <v>87</v>
      </c>
      <c r="F10" s="55" t="s">
        <v>79</v>
      </c>
      <c r="G10" s="55" t="s">
        <v>88</v>
      </c>
      <c r="H10" s="55" t="s">
        <v>37</v>
      </c>
      <c r="I10" s="55" t="s">
        <v>4</v>
      </c>
      <c r="J10" s="55" t="s">
        <v>1</v>
      </c>
      <c r="K10" s="55" t="s">
        <v>100</v>
      </c>
      <c r="L10" s="55" t="s">
        <v>101</v>
      </c>
      <c r="M10" s="55" t="s">
        <v>102</v>
      </c>
      <c r="N10" s="55" t="s">
        <v>103</v>
      </c>
      <c r="O10" s="55" t="s">
        <v>104</v>
      </c>
      <c r="P10" s="55" t="s">
        <v>109</v>
      </c>
      <c r="Q10" s="55" t="s">
        <v>105</v>
      </c>
      <c r="R10" s="55" t="s">
        <v>106</v>
      </c>
      <c r="S10" s="55" t="s">
        <v>89</v>
      </c>
      <c r="T10" s="55" t="s">
        <v>107</v>
      </c>
    </row>
    <row r="11" spans="2:20" ht="12" customHeight="1" x14ac:dyDescent="0.25">
      <c r="B11" s="56"/>
      <c r="C11" s="84"/>
      <c r="D11" s="58"/>
      <c r="E11" s="58"/>
      <c r="F11" s="58"/>
      <c r="G11" s="58"/>
      <c r="H11" s="57"/>
      <c r="I11" s="58"/>
      <c r="J11" s="75"/>
      <c r="K11" s="58"/>
      <c r="L11" s="58"/>
      <c r="M11" s="58"/>
      <c r="N11" s="58"/>
      <c r="O11" s="75"/>
      <c r="P11" s="56"/>
      <c r="Q11" s="57"/>
      <c r="R11" s="58"/>
      <c r="S11" s="57"/>
      <c r="T11" s="75"/>
    </row>
    <row r="12" spans="2:20" x14ac:dyDescent="0.25">
      <c r="B12" s="56"/>
      <c r="C12" s="84"/>
      <c r="D12" s="58"/>
      <c r="E12" s="58"/>
      <c r="F12" s="58"/>
      <c r="G12" s="58"/>
      <c r="H12" s="57"/>
      <c r="I12" s="57"/>
      <c r="J12" s="75"/>
      <c r="K12" s="58"/>
      <c r="L12" s="58"/>
      <c r="M12" s="58"/>
      <c r="N12" s="58"/>
      <c r="O12" s="75"/>
      <c r="P12" s="56"/>
      <c r="Q12" s="57"/>
      <c r="R12" s="57"/>
      <c r="S12" s="57"/>
      <c r="T12" s="75"/>
    </row>
    <row r="13" spans="2:20" x14ac:dyDescent="0.25">
      <c r="B13" s="56"/>
      <c r="C13" s="84"/>
      <c r="D13" s="58"/>
      <c r="E13" s="58"/>
      <c r="F13" s="58"/>
      <c r="G13" s="58"/>
      <c r="H13" s="57"/>
      <c r="I13" s="57"/>
      <c r="J13" s="75"/>
      <c r="K13" s="58"/>
      <c r="L13" s="58"/>
      <c r="M13" s="58"/>
      <c r="N13" s="58"/>
      <c r="O13" s="75"/>
      <c r="P13" s="56"/>
      <c r="Q13" s="57"/>
      <c r="R13" s="57"/>
      <c r="S13" s="57"/>
      <c r="T13" s="75"/>
    </row>
    <row r="14" spans="2:20" ht="12" customHeight="1" x14ac:dyDescent="0.25">
      <c r="B14" s="56"/>
      <c r="C14" s="84"/>
      <c r="D14" s="58"/>
      <c r="E14" s="58"/>
      <c r="F14" s="58"/>
      <c r="G14" s="58"/>
      <c r="H14" s="57"/>
      <c r="I14" s="57"/>
      <c r="J14" s="75"/>
      <c r="K14" s="58"/>
      <c r="L14" s="58"/>
      <c r="M14" s="58"/>
      <c r="N14" s="58"/>
      <c r="O14" s="75"/>
      <c r="P14" s="56"/>
      <c r="Q14" s="57"/>
      <c r="R14" s="57"/>
      <c r="S14" s="57"/>
      <c r="T14" s="75"/>
    </row>
    <row r="15" spans="2:20" ht="12" customHeight="1" x14ac:dyDescent="0.25">
      <c r="B15" s="56"/>
      <c r="C15" s="84"/>
      <c r="D15" s="58"/>
      <c r="E15" s="58"/>
      <c r="F15" s="58"/>
      <c r="G15" s="58"/>
      <c r="H15" s="57"/>
      <c r="I15" s="57"/>
      <c r="J15" s="75"/>
      <c r="K15" s="58"/>
      <c r="L15" s="58"/>
      <c r="M15" s="58"/>
      <c r="N15" s="58"/>
      <c r="O15" s="75"/>
      <c r="P15" s="57"/>
      <c r="Q15" s="57"/>
      <c r="R15" s="57"/>
      <c r="S15" s="57"/>
      <c r="T15" s="75"/>
    </row>
    <row r="16" spans="2:20" ht="3" customHeight="1" thickBot="1" x14ac:dyDescent="0.3">
      <c r="B16" s="6"/>
      <c r="C16" s="7"/>
      <c r="D16" s="58"/>
      <c r="E16" s="58"/>
      <c r="F16" s="58"/>
      <c r="G16" s="58"/>
      <c r="H16" s="8"/>
      <c r="I16" s="8"/>
      <c r="J16" s="8"/>
      <c r="K16" s="58"/>
      <c r="L16" s="58"/>
      <c r="M16" s="58"/>
      <c r="N16" s="58"/>
      <c r="O16" s="1"/>
      <c r="P16" s="8"/>
      <c r="Q16" s="8"/>
      <c r="R16" s="8"/>
      <c r="S16" s="57"/>
      <c r="T16" s="1"/>
    </row>
    <row r="17" spans="2:20" ht="95.25" customHeight="1" x14ac:dyDescent="0.25">
      <c r="B17" s="19" t="s">
        <v>18</v>
      </c>
      <c r="C17" s="20" t="s">
        <v>19</v>
      </c>
      <c r="D17" s="21">
        <v>234</v>
      </c>
      <c r="E17" s="21">
        <v>2</v>
      </c>
      <c r="F17" s="21">
        <v>28.9</v>
      </c>
      <c r="G17" s="21">
        <v>33.700000000000003</v>
      </c>
      <c r="H17" s="48" t="s">
        <v>38</v>
      </c>
      <c r="I17" s="71" t="s">
        <v>45</v>
      </c>
      <c r="J17" s="62" t="s">
        <v>40</v>
      </c>
      <c r="K17" s="62">
        <v>803</v>
      </c>
      <c r="L17" s="62">
        <v>3</v>
      </c>
      <c r="M17" s="62">
        <f>109.4-15.75</f>
        <v>93.65</v>
      </c>
      <c r="N17" s="62">
        <f>137.8-32.3</f>
        <v>105.50000000000001</v>
      </c>
      <c r="O17" s="76">
        <v>30577.9</v>
      </c>
      <c r="P17" s="48" t="s">
        <v>90</v>
      </c>
      <c r="Q17" s="48" t="s">
        <v>54</v>
      </c>
      <c r="R17" s="71" t="s">
        <v>91</v>
      </c>
      <c r="S17" s="62" t="s">
        <v>39</v>
      </c>
      <c r="T17" s="76">
        <v>6538.3</v>
      </c>
    </row>
    <row r="18" spans="2:20" ht="69" customHeight="1" x14ac:dyDescent="0.25">
      <c r="B18" s="23" t="s">
        <v>6</v>
      </c>
      <c r="C18" s="24"/>
      <c r="D18" s="22">
        <v>161</v>
      </c>
      <c r="E18" s="22">
        <v>1</v>
      </c>
      <c r="F18" s="22">
        <v>22.2</v>
      </c>
      <c r="G18" s="22">
        <v>27.9</v>
      </c>
      <c r="H18" s="65"/>
      <c r="I18" s="72"/>
      <c r="J18" s="63"/>
      <c r="K18" s="63"/>
      <c r="L18" s="63"/>
      <c r="M18" s="63"/>
      <c r="N18" s="63"/>
      <c r="O18" s="125"/>
      <c r="P18" s="65"/>
      <c r="Q18" s="65"/>
      <c r="R18" s="72"/>
      <c r="S18" s="63"/>
      <c r="T18" s="125"/>
    </row>
    <row r="19" spans="2:20" ht="51" x14ac:dyDescent="0.25">
      <c r="B19" s="23" t="s">
        <v>5</v>
      </c>
      <c r="C19" s="24"/>
      <c r="D19" s="22">
        <v>112</v>
      </c>
      <c r="E19" s="22">
        <v>1</v>
      </c>
      <c r="F19" s="22">
        <v>13.2</v>
      </c>
      <c r="G19" s="22">
        <v>17.7</v>
      </c>
      <c r="H19" s="65"/>
      <c r="I19" s="72"/>
      <c r="J19" s="63"/>
      <c r="K19" s="63"/>
      <c r="L19" s="63"/>
      <c r="M19" s="63"/>
      <c r="N19" s="63"/>
      <c r="O19" s="125"/>
      <c r="P19" s="65"/>
      <c r="Q19" s="65"/>
      <c r="R19" s="72"/>
      <c r="S19" s="63"/>
      <c r="T19" s="125"/>
    </row>
    <row r="20" spans="2:20" ht="154.5" customHeight="1" thickBot="1" x14ac:dyDescent="0.3">
      <c r="B20" s="25" t="s">
        <v>20</v>
      </c>
      <c r="C20" s="26" t="s">
        <v>21</v>
      </c>
      <c r="D20" s="27">
        <v>361</v>
      </c>
      <c r="E20" s="27">
        <v>2</v>
      </c>
      <c r="F20" s="27">
        <v>45.1</v>
      </c>
      <c r="G20" s="27">
        <v>58.5</v>
      </c>
      <c r="H20" s="66"/>
      <c r="I20" s="73"/>
      <c r="J20" s="64"/>
      <c r="K20" s="64"/>
      <c r="L20" s="64"/>
      <c r="M20" s="64"/>
      <c r="N20" s="64"/>
      <c r="O20" s="77"/>
      <c r="P20" s="66"/>
      <c r="Q20" s="66"/>
      <c r="R20" s="73"/>
      <c r="S20" s="64"/>
      <c r="T20" s="77"/>
    </row>
    <row r="21" spans="2:20" s="16" customFormat="1" ht="24.75" customHeight="1" thickBot="1" x14ac:dyDescent="0.25">
      <c r="B21" s="11" t="s">
        <v>2</v>
      </c>
      <c r="C21" s="12"/>
      <c r="D21" s="13">
        <f>SUM(D17:D20)</f>
        <v>868</v>
      </c>
      <c r="E21" s="13">
        <f t="shared" ref="E21:F21" si="0">SUM(E17:E20)</f>
        <v>6</v>
      </c>
      <c r="F21" s="13">
        <f t="shared" si="0"/>
        <v>109.4</v>
      </c>
      <c r="G21" s="13">
        <f t="shared" ref="G21" si="1">SUM(G17:G20)</f>
        <v>137.80000000000001</v>
      </c>
      <c r="H21" s="13"/>
      <c r="I21" s="13"/>
      <c r="J21" s="13"/>
      <c r="K21" s="13">
        <f>SUM(K17)</f>
        <v>803</v>
      </c>
      <c r="L21" s="13">
        <f>SUM(L17)</f>
        <v>3</v>
      </c>
      <c r="M21" s="13">
        <f>SUM(M17)</f>
        <v>93.65</v>
      </c>
      <c r="N21" s="13">
        <f>SUM(N17)</f>
        <v>105.50000000000001</v>
      </c>
      <c r="O21" s="14">
        <f>SUM(O17)</f>
        <v>30577.9</v>
      </c>
      <c r="P21" s="13"/>
      <c r="Q21" s="13"/>
      <c r="R21" s="13"/>
      <c r="S21" s="13"/>
      <c r="T21" s="15">
        <f>T17</f>
        <v>6538.3</v>
      </c>
    </row>
    <row r="22" spans="2:20" s="16" customFormat="1" ht="63.75" x14ac:dyDescent="0.2">
      <c r="B22" s="19" t="s">
        <v>7</v>
      </c>
      <c r="C22" s="28"/>
      <c r="D22" s="21">
        <v>256</v>
      </c>
      <c r="E22" s="21">
        <v>1</v>
      </c>
      <c r="F22" s="21">
        <v>22.4</v>
      </c>
      <c r="G22" s="21">
        <v>27.1</v>
      </c>
      <c r="H22" s="48" t="s">
        <v>38</v>
      </c>
      <c r="I22" s="48"/>
      <c r="J22" s="62" t="s">
        <v>110</v>
      </c>
      <c r="K22" s="48">
        <v>723</v>
      </c>
      <c r="L22" s="48">
        <v>2</v>
      </c>
      <c r="M22" s="48">
        <f>92-3.75</f>
        <v>88.25</v>
      </c>
      <c r="N22" s="48">
        <f>104.7-10</f>
        <v>94.7</v>
      </c>
      <c r="O22" s="50">
        <v>11746.8</v>
      </c>
      <c r="P22" s="48" t="s">
        <v>90</v>
      </c>
      <c r="Q22" s="48"/>
      <c r="R22" s="48"/>
      <c r="S22" s="62" t="s">
        <v>51</v>
      </c>
      <c r="T22" s="67"/>
    </row>
    <row r="23" spans="2:20" s="16" customFormat="1" ht="63.75" x14ac:dyDescent="0.2">
      <c r="B23" s="23" t="s">
        <v>8</v>
      </c>
      <c r="C23" s="24"/>
      <c r="D23" s="22">
        <v>281</v>
      </c>
      <c r="E23" s="22">
        <v>2</v>
      </c>
      <c r="F23" s="22">
        <v>28.5</v>
      </c>
      <c r="G23" s="22">
        <v>29.1</v>
      </c>
      <c r="H23" s="65"/>
      <c r="I23" s="65"/>
      <c r="J23" s="63"/>
      <c r="K23" s="65"/>
      <c r="L23" s="65"/>
      <c r="M23" s="65"/>
      <c r="N23" s="65"/>
      <c r="O23" s="100"/>
      <c r="P23" s="65"/>
      <c r="Q23" s="65"/>
      <c r="R23" s="65"/>
      <c r="S23" s="63"/>
      <c r="T23" s="68"/>
    </row>
    <row r="24" spans="2:20" s="16" customFormat="1" ht="64.5" thickBot="1" x14ac:dyDescent="0.25">
      <c r="B24" s="25" t="s">
        <v>22</v>
      </c>
      <c r="C24" s="26" t="s">
        <v>23</v>
      </c>
      <c r="D24" s="27">
        <v>276</v>
      </c>
      <c r="E24" s="27">
        <v>3</v>
      </c>
      <c r="F24" s="29">
        <v>41.1</v>
      </c>
      <c r="G24" s="27">
        <v>48.5</v>
      </c>
      <c r="H24" s="66"/>
      <c r="I24" s="66"/>
      <c r="J24" s="64"/>
      <c r="K24" s="66"/>
      <c r="L24" s="66"/>
      <c r="M24" s="66"/>
      <c r="N24" s="66"/>
      <c r="O24" s="70"/>
      <c r="P24" s="66"/>
      <c r="Q24" s="66"/>
      <c r="R24" s="66"/>
      <c r="S24" s="64"/>
      <c r="T24" s="69"/>
    </row>
    <row r="25" spans="2:20" s="16" customFormat="1" ht="24.75" customHeight="1" thickBot="1" x14ac:dyDescent="0.25">
      <c r="B25" s="11" t="s">
        <v>2</v>
      </c>
      <c r="C25" s="12"/>
      <c r="D25" s="13">
        <f>SUM(D22:D24)</f>
        <v>813</v>
      </c>
      <c r="E25" s="13">
        <f t="shared" ref="E25:F25" si="2">SUM(E22:E24)</f>
        <v>6</v>
      </c>
      <c r="F25" s="13">
        <f t="shared" si="2"/>
        <v>92</v>
      </c>
      <c r="G25" s="13">
        <f t="shared" ref="G25" si="3">SUM(G22:G24)</f>
        <v>104.7</v>
      </c>
      <c r="H25" s="13"/>
      <c r="I25" s="13"/>
      <c r="J25" s="13"/>
      <c r="K25" s="13">
        <f>SUM(K22)</f>
        <v>723</v>
      </c>
      <c r="L25" s="13">
        <f t="shared" ref="L25:O25" si="4">SUM(L22)</f>
        <v>2</v>
      </c>
      <c r="M25" s="13">
        <f t="shared" si="4"/>
        <v>88.25</v>
      </c>
      <c r="N25" s="13">
        <f t="shared" ref="N25" si="5">SUM(N22)</f>
        <v>94.7</v>
      </c>
      <c r="O25" s="14">
        <f t="shared" si="4"/>
        <v>11746.8</v>
      </c>
      <c r="P25" s="12"/>
      <c r="Q25" s="13"/>
      <c r="R25" s="13"/>
      <c r="S25" s="13"/>
      <c r="T25" s="17"/>
    </row>
    <row r="26" spans="2:20" s="16" customFormat="1" ht="51" x14ac:dyDescent="0.2">
      <c r="B26" s="19" t="s">
        <v>10</v>
      </c>
      <c r="C26" s="28"/>
      <c r="D26" s="21">
        <v>690</v>
      </c>
      <c r="E26" s="21">
        <v>4.8</v>
      </c>
      <c r="F26" s="21">
        <v>40</v>
      </c>
      <c r="G26" s="21">
        <v>34.5</v>
      </c>
      <c r="H26" s="48" t="s">
        <v>43</v>
      </c>
      <c r="I26" s="62"/>
      <c r="J26" s="62" t="s">
        <v>111</v>
      </c>
      <c r="K26" s="62">
        <v>1416</v>
      </c>
      <c r="L26" s="62">
        <v>6</v>
      </c>
      <c r="M26" s="62">
        <v>81.8</v>
      </c>
      <c r="N26" s="62">
        <v>55.8</v>
      </c>
      <c r="O26" s="76">
        <f>8194.5+1740.6</f>
        <v>9935.1</v>
      </c>
      <c r="P26" s="30"/>
      <c r="Q26" s="31"/>
      <c r="R26" s="31"/>
      <c r="S26" s="31"/>
      <c r="T26" s="32"/>
    </row>
    <row r="27" spans="2:20" s="16" customFormat="1" ht="51.75" thickBot="1" x14ac:dyDescent="0.25">
      <c r="B27" s="25" t="s">
        <v>9</v>
      </c>
      <c r="C27" s="38"/>
      <c r="D27" s="27">
        <v>774</v>
      </c>
      <c r="E27" s="27">
        <v>5.8</v>
      </c>
      <c r="F27" s="29">
        <v>43.3</v>
      </c>
      <c r="G27" s="27">
        <v>29.8</v>
      </c>
      <c r="H27" s="66"/>
      <c r="I27" s="64"/>
      <c r="J27" s="64"/>
      <c r="K27" s="64"/>
      <c r="L27" s="64"/>
      <c r="M27" s="64"/>
      <c r="N27" s="64"/>
      <c r="O27" s="77"/>
      <c r="P27" s="39"/>
      <c r="Q27" s="29"/>
      <c r="R27" s="29"/>
      <c r="S27" s="29"/>
      <c r="T27" s="43"/>
    </row>
    <row r="28" spans="2:20" s="16" customFormat="1" ht="27" customHeight="1" thickBot="1" x14ac:dyDescent="0.25">
      <c r="B28" s="11"/>
      <c r="C28" s="18"/>
      <c r="D28" s="13">
        <f>SUM(D26:D27)</f>
        <v>1464</v>
      </c>
      <c r="E28" s="13">
        <f t="shared" ref="E28:G28" si="6">SUM(E26:E27)</f>
        <v>10.6</v>
      </c>
      <c r="F28" s="13">
        <f t="shared" si="6"/>
        <v>83.3</v>
      </c>
      <c r="G28" s="13">
        <f t="shared" si="6"/>
        <v>64.3</v>
      </c>
      <c r="H28" s="13"/>
      <c r="I28" s="13"/>
      <c r="J28" s="13"/>
      <c r="K28" s="13">
        <f>K26</f>
        <v>1416</v>
      </c>
      <c r="L28" s="13">
        <f t="shared" ref="L28:O28" si="7">L26</f>
        <v>6</v>
      </c>
      <c r="M28" s="13">
        <f t="shared" si="7"/>
        <v>81.8</v>
      </c>
      <c r="N28" s="13">
        <f t="shared" si="7"/>
        <v>55.8</v>
      </c>
      <c r="O28" s="13">
        <f t="shared" si="7"/>
        <v>9935.1</v>
      </c>
      <c r="P28" s="11"/>
      <c r="Q28" s="13"/>
      <c r="R28" s="13"/>
      <c r="S28" s="13"/>
      <c r="T28" s="15"/>
    </row>
    <row r="29" spans="2:20" s="16" customFormat="1" ht="76.5" x14ac:dyDescent="0.2">
      <c r="B29" s="19" t="s">
        <v>30</v>
      </c>
      <c r="C29" s="20" t="s">
        <v>28</v>
      </c>
      <c r="D29" s="21">
        <v>80</v>
      </c>
      <c r="E29" s="21">
        <v>1</v>
      </c>
      <c r="F29" s="21">
        <v>10.3</v>
      </c>
      <c r="G29" s="21">
        <v>18</v>
      </c>
      <c r="H29" s="48" t="s">
        <v>43</v>
      </c>
      <c r="I29" s="62"/>
      <c r="J29" s="62" t="s">
        <v>47</v>
      </c>
      <c r="K29" s="62">
        <v>164</v>
      </c>
      <c r="L29" s="62">
        <v>1</v>
      </c>
      <c r="M29" s="62">
        <v>22.6</v>
      </c>
      <c r="N29" s="62">
        <v>28</v>
      </c>
      <c r="O29" s="76">
        <f>4818+650.9</f>
        <v>5468.9</v>
      </c>
      <c r="P29" s="30"/>
      <c r="Q29" s="31"/>
      <c r="R29" s="31"/>
      <c r="S29" s="31"/>
      <c r="T29" s="37"/>
    </row>
    <row r="30" spans="2:20" s="16" customFormat="1" ht="64.5" thickBot="1" x14ac:dyDescent="0.25">
      <c r="B30" s="25" t="s">
        <v>29</v>
      </c>
      <c r="C30" s="38"/>
      <c r="D30" s="27">
        <v>110</v>
      </c>
      <c r="E30" s="27">
        <v>2.5</v>
      </c>
      <c r="F30" s="27">
        <v>14.3</v>
      </c>
      <c r="G30" s="27">
        <v>15</v>
      </c>
      <c r="H30" s="66"/>
      <c r="I30" s="64"/>
      <c r="J30" s="64"/>
      <c r="K30" s="64"/>
      <c r="L30" s="64"/>
      <c r="M30" s="64"/>
      <c r="N30" s="64"/>
      <c r="O30" s="77"/>
      <c r="P30" s="39"/>
      <c r="Q30" s="29"/>
      <c r="R30" s="29"/>
      <c r="S30" s="29"/>
      <c r="T30" s="40"/>
    </row>
    <row r="31" spans="2:20" s="16" customFormat="1" ht="24.75" customHeight="1" thickBot="1" x14ac:dyDescent="0.25">
      <c r="B31" s="11" t="s">
        <v>2</v>
      </c>
      <c r="C31" s="18"/>
      <c r="D31" s="13">
        <f>D30+D29</f>
        <v>190</v>
      </c>
      <c r="E31" s="13">
        <f t="shared" ref="E31:G31" si="8">SUM(E29:E30)</f>
        <v>3.5</v>
      </c>
      <c r="F31" s="13">
        <f t="shared" si="8"/>
        <v>24.6</v>
      </c>
      <c r="G31" s="13">
        <f t="shared" si="8"/>
        <v>33</v>
      </c>
      <c r="H31" s="13"/>
      <c r="I31" s="13"/>
      <c r="J31" s="13"/>
      <c r="K31" s="13">
        <f>K29</f>
        <v>164</v>
      </c>
      <c r="L31" s="13">
        <f t="shared" ref="L31:O31" si="9">L29</f>
        <v>1</v>
      </c>
      <c r="M31" s="13">
        <f t="shared" si="9"/>
        <v>22.6</v>
      </c>
      <c r="N31" s="13">
        <f t="shared" si="9"/>
        <v>28</v>
      </c>
      <c r="O31" s="13">
        <f t="shared" si="9"/>
        <v>5468.9</v>
      </c>
      <c r="P31" s="12"/>
      <c r="Q31" s="13"/>
      <c r="R31" s="13"/>
      <c r="S31" s="13"/>
      <c r="T31" s="15">
        <f>T26</f>
        <v>0</v>
      </c>
    </row>
    <row r="32" spans="2:20" s="16" customFormat="1" ht="38.25" x14ac:dyDescent="0.2">
      <c r="B32" s="19" t="s">
        <v>12</v>
      </c>
      <c r="C32" s="28"/>
      <c r="D32" s="21">
        <v>570</v>
      </c>
      <c r="E32" s="21">
        <v>2.5</v>
      </c>
      <c r="F32" s="21">
        <v>33.6</v>
      </c>
      <c r="G32" s="21">
        <v>23</v>
      </c>
      <c r="H32" s="48" t="s">
        <v>43</v>
      </c>
      <c r="I32" s="62"/>
      <c r="J32" s="62" t="s">
        <v>41</v>
      </c>
      <c r="K32" s="62">
        <v>935</v>
      </c>
      <c r="L32" s="62">
        <v>4.7</v>
      </c>
      <c r="M32" s="62">
        <v>65.5</v>
      </c>
      <c r="N32" s="62">
        <v>40.799999999999997</v>
      </c>
      <c r="O32" s="76">
        <v>4667.7</v>
      </c>
      <c r="P32" s="48" t="s">
        <v>90</v>
      </c>
      <c r="Q32" s="48"/>
      <c r="R32" s="62"/>
      <c r="S32" s="62" t="s">
        <v>52</v>
      </c>
      <c r="T32" s="126"/>
    </row>
    <row r="33" spans="1:20" s="16" customFormat="1" ht="51.75" thickBot="1" x14ac:dyDescent="0.25">
      <c r="B33" s="25" t="s">
        <v>11</v>
      </c>
      <c r="C33" s="38"/>
      <c r="D33" s="27">
        <v>461</v>
      </c>
      <c r="E33" s="27">
        <v>4.5</v>
      </c>
      <c r="F33" s="27">
        <v>31.9</v>
      </c>
      <c r="G33" s="27">
        <v>22.1</v>
      </c>
      <c r="H33" s="66"/>
      <c r="I33" s="64"/>
      <c r="J33" s="64"/>
      <c r="K33" s="64"/>
      <c r="L33" s="64"/>
      <c r="M33" s="64"/>
      <c r="N33" s="64"/>
      <c r="O33" s="77"/>
      <c r="P33" s="66"/>
      <c r="Q33" s="66"/>
      <c r="R33" s="64"/>
      <c r="S33" s="64"/>
      <c r="T33" s="127"/>
    </row>
    <row r="34" spans="1:20" s="16" customFormat="1" ht="24.75" customHeight="1" thickBot="1" x14ac:dyDescent="0.25">
      <c r="B34" s="11" t="s">
        <v>2</v>
      </c>
      <c r="C34" s="18"/>
      <c r="D34" s="13">
        <f>SUM(D32:D33)</f>
        <v>1031</v>
      </c>
      <c r="E34" s="13">
        <f t="shared" ref="E34:G34" si="10">SUM(E32:E33)</f>
        <v>7</v>
      </c>
      <c r="F34" s="13">
        <f t="shared" si="10"/>
        <v>65.5</v>
      </c>
      <c r="G34" s="13">
        <f t="shared" si="10"/>
        <v>45.1</v>
      </c>
      <c r="H34" s="13"/>
      <c r="I34" s="13"/>
      <c r="J34" s="13"/>
      <c r="K34" s="13">
        <f>SUM(K32)</f>
        <v>935</v>
      </c>
      <c r="L34" s="13">
        <f t="shared" ref="L34:O34" si="11">SUM(L32)</f>
        <v>4.7</v>
      </c>
      <c r="M34" s="13">
        <f t="shared" si="11"/>
        <v>65.5</v>
      </c>
      <c r="N34" s="13">
        <f t="shared" si="11"/>
        <v>40.799999999999997</v>
      </c>
      <c r="O34" s="14">
        <f t="shared" si="11"/>
        <v>4667.7</v>
      </c>
      <c r="P34" s="13"/>
      <c r="Q34" s="13"/>
      <c r="R34" s="13"/>
      <c r="S34" s="13"/>
      <c r="T34" s="17"/>
    </row>
    <row r="35" spans="1:20" s="16" customFormat="1" ht="38.25" x14ac:dyDescent="0.2">
      <c r="B35" s="19" t="s">
        <v>13</v>
      </c>
      <c r="C35" s="28"/>
      <c r="D35" s="21">
        <v>460</v>
      </c>
      <c r="E35" s="21">
        <v>4</v>
      </c>
      <c r="F35" s="21">
        <v>30.1</v>
      </c>
      <c r="G35" s="21">
        <v>19.2</v>
      </c>
      <c r="H35" s="48" t="s">
        <v>43</v>
      </c>
      <c r="I35" s="62" t="s">
        <v>46</v>
      </c>
      <c r="J35" s="62" t="s">
        <v>42</v>
      </c>
      <c r="K35" s="62">
        <v>1776</v>
      </c>
      <c r="L35" s="62">
        <v>7</v>
      </c>
      <c r="M35" s="62">
        <v>114</v>
      </c>
      <c r="N35" s="62">
        <v>76</v>
      </c>
      <c r="O35" s="76">
        <f>6876+2351.7</f>
        <v>9227.7000000000007</v>
      </c>
      <c r="P35" s="48" t="s">
        <v>90</v>
      </c>
      <c r="Q35" s="48"/>
      <c r="R35" s="62"/>
      <c r="S35" s="62" t="s">
        <v>53</v>
      </c>
      <c r="T35" s="126"/>
    </row>
    <row r="36" spans="1:20" s="16" customFormat="1" ht="63.75" x14ac:dyDescent="0.2">
      <c r="B36" s="23" t="s">
        <v>26</v>
      </c>
      <c r="C36" s="41" t="s">
        <v>15</v>
      </c>
      <c r="D36" s="22">
        <v>428</v>
      </c>
      <c r="E36" s="22">
        <v>5.5</v>
      </c>
      <c r="F36" s="22">
        <v>31.7</v>
      </c>
      <c r="G36" s="22">
        <v>24.8</v>
      </c>
      <c r="H36" s="65"/>
      <c r="I36" s="63"/>
      <c r="J36" s="63"/>
      <c r="K36" s="63"/>
      <c r="L36" s="63"/>
      <c r="M36" s="63"/>
      <c r="N36" s="63"/>
      <c r="O36" s="125"/>
      <c r="P36" s="65"/>
      <c r="Q36" s="65"/>
      <c r="R36" s="63"/>
      <c r="S36" s="63"/>
      <c r="T36" s="128"/>
    </row>
    <row r="37" spans="1:20" s="16" customFormat="1" ht="51.75" thickBot="1" x14ac:dyDescent="0.25">
      <c r="B37" s="25" t="s">
        <v>16</v>
      </c>
      <c r="C37" s="38"/>
      <c r="D37" s="27">
        <v>941</v>
      </c>
      <c r="E37" s="27">
        <v>5.8</v>
      </c>
      <c r="F37" s="27">
        <v>53.4</v>
      </c>
      <c r="G37" s="27">
        <v>47.4</v>
      </c>
      <c r="H37" s="66"/>
      <c r="I37" s="64"/>
      <c r="J37" s="64"/>
      <c r="K37" s="64"/>
      <c r="L37" s="64"/>
      <c r="M37" s="64"/>
      <c r="N37" s="64"/>
      <c r="O37" s="77"/>
      <c r="P37" s="66"/>
      <c r="Q37" s="66"/>
      <c r="R37" s="64"/>
      <c r="S37" s="64"/>
      <c r="T37" s="127"/>
    </row>
    <row r="38" spans="1:20" s="16" customFormat="1" ht="24.75" customHeight="1" thickBot="1" x14ac:dyDescent="0.25">
      <c r="B38" s="11" t="s">
        <v>2</v>
      </c>
      <c r="C38" s="18"/>
      <c r="D38" s="13">
        <f>SUM(D35:D37)</f>
        <v>1829</v>
      </c>
      <c r="E38" s="13">
        <f t="shared" ref="E38:F38" si="12">SUM(E35:E37)</f>
        <v>15.3</v>
      </c>
      <c r="F38" s="13">
        <f t="shared" si="12"/>
        <v>115.19999999999999</v>
      </c>
      <c r="G38" s="13">
        <f t="shared" ref="G38" si="13">SUM(G35:G37)</f>
        <v>91.4</v>
      </c>
      <c r="H38" s="13"/>
      <c r="I38" s="13"/>
      <c r="J38" s="13"/>
      <c r="K38" s="13">
        <f>SUM(K35)</f>
        <v>1776</v>
      </c>
      <c r="L38" s="13">
        <f t="shared" ref="L38:O38" si="14">SUM(L35)</f>
        <v>7</v>
      </c>
      <c r="M38" s="13">
        <f t="shared" si="14"/>
        <v>114</v>
      </c>
      <c r="N38" s="13">
        <f t="shared" ref="N38" si="15">SUM(N35)</f>
        <v>76</v>
      </c>
      <c r="O38" s="14">
        <f t="shared" si="14"/>
        <v>9227.7000000000007</v>
      </c>
      <c r="P38" s="12"/>
      <c r="Q38" s="13"/>
      <c r="R38" s="13"/>
      <c r="S38" s="13"/>
      <c r="T38" s="17"/>
    </row>
    <row r="39" spans="1:20" s="16" customFormat="1" ht="12.75" x14ac:dyDescent="0.2">
      <c r="B39" s="59" t="s">
        <v>35</v>
      </c>
      <c r="C39" s="48" t="s">
        <v>44</v>
      </c>
      <c r="D39" s="62">
        <v>116</v>
      </c>
      <c r="E39" s="62">
        <v>1</v>
      </c>
      <c r="F39" s="48">
        <v>13</v>
      </c>
      <c r="G39" s="62">
        <v>17.5</v>
      </c>
      <c r="H39" s="48" t="s">
        <v>43</v>
      </c>
      <c r="I39" s="71" t="s">
        <v>92</v>
      </c>
      <c r="J39" s="62" t="s">
        <v>108</v>
      </c>
      <c r="K39" s="62">
        <v>437</v>
      </c>
      <c r="L39" s="62">
        <v>3.4</v>
      </c>
      <c r="M39" s="62">
        <v>49.8</v>
      </c>
      <c r="N39" s="62">
        <v>77.599999999999994</v>
      </c>
      <c r="O39" s="76">
        <v>14985.6</v>
      </c>
      <c r="P39" s="30"/>
      <c r="Q39" s="31"/>
      <c r="R39" s="31"/>
      <c r="S39" s="31"/>
      <c r="T39" s="32"/>
    </row>
    <row r="40" spans="1:20" s="16" customFormat="1" ht="83.25" customHeight="1" x14ac:dyDescent="0.2">
      <c r="B40" s="78"/>
      <c r="C40" s="54"/>
      <c r="D40" s="63"/>
      <c r="E40" s="63"/>
      <c r="F40" s="81"/>
      <c r="G40" s="63"/>
      <c r="H40" s="65"/>
      <c r="I40" s="72"/>
      <c r="J40" s="63"/>
      <c r="K40" s="63"/>
      <c r="L40" s="63"/>
      <c r="M40" s="63"/>
      <c r="N40" s="63"/>
      <c r="O40" s="125"/>
      <c r="P40" s="35"/>
      <c r="Q40" s="34"/>
      <c r="R40" s="34"/>
      <c r="S40" s="34"/>
      <c r="T40" s="36"/>
    </row>
    <row r="41" spans="1:20" s="16" customFormat="1" ht="120" customHeight="1" x14ac:dyDescent="0.2">
      <c r="B41" s="23" t="s">
        <v>27</v>
      </c>
      <c r="C41" s="41" t="s">
        <v>25</v>
      </c>
      <c r="D41" s="22">
        <v>253</v>
      </c>
      <c r="E41" s="22">
        <v>3.4</v>
      </c>
      <c r="F41" s="22">
        <v>24.6</v>
      </c>
      <c r="G41" s="22">
        <v>40</v>
      </c>
      <c r="H41" s="65"/>
      <c r="I41" s="72"/>
      <c r="J41" s="63"/>
      <c r="K41" s="63"/>
      <c r="L41" s="63"/>
      <c r="M41" s="63"/>
      <c r="N41" s="63"/>
      <c r="O41" s="125"/>
      <c r="P41" s="35"/>
      <c r="Q41" s="34"/>
      <c r="R41" s="34"/>
      <c r="S41" s="34"/>
      <c r="T41" s="36"/>
    </row>
    <row r="42" spans="1:20" s="16" customFormat="1" ht="238.5" customHeight="1" thickBot="1" x14ac:dyDescent="0.25">
      <c r="B42" s="25" t="s">
        <v>24</v>
      </c>
      <c r="C42" s="26" t="s">
        <v>36</v>
      </c>
      <c r="D42" s="27">
        <v>108</v>
      </c>
      <c r="E42" s="27">
        <v>1</v>
      </c>
      <c r="F42" s="27">
        <v>17</v>
      </c>
      <c r="G42" s="27">
        <v>46.6</v>
      </c>
      <c r="H42" s="66"/>
      <c r="I42" s="73"/>
      <c r="J42" s="64"/>
      <c r="K42" s="64"/>
      <c r="L42" s="64"/>
      <c r="M42" s="64"/>
      <c r="N42" s="64"/>
      <c r="O42" s="77"/>
      <c r="P42" s="39"/>
      <c r="Q42" s="29"/>
      <c r="R42" s="29"/>
      <c r="S42" s="29"/>
      <c r="T42" s="43"/>
    </row>
    <row r="43" spans="1:20" s="16" customFormat="1" ht="21" customHeight="1" thickBot="1" x14ac:dyDescent="0.25">
      <c r="B43" s="11"/>
      <c r="C43" s="12"/>
      <c r="D43" s="14">
        <f>SUM(D39:D42)</f>
        <v>477</v>
      </c>
      <c r="E43" s="14">
        <f t="shared" ref="E43:G43" si="16">SUM(E39:E42)</f>
        <v>5.4</v>
      </c>
      <c r="F43" s="14">
        <f t="shared" si="16"/>
        <v>54.6</v>
      </c>
      <c r="G43" s="14">
        <f t="shared" si="16"/>
        <v>104.1</v>
      </c>
      <c r="H43" s="14"/>
      <c r="I43" s="14"/>
      <c r="J43" s="14"/>
      <c r="K43" s="14">
        <f>K39</f>
        <v>437</v>
      </c>
      <c r="L43" s="14">
        <f t="shared" ref="L43:O43" si="17">L39</f>
        <v>3.4</v>
      </c>
      <c r="M43" s="14">
        <f t="shared" si="17"/>
        <v>49.8</v>
      </c>
      <c r="N43" s="14">
        <f t="shared" si="17"/>
        <v>77.599999999999994</v>
      </c>
      <c r="O43" s="14">
        <f t="shared" si="17"/>
        <v>14985.6</v>
      </c>
      <c r="P43" s="11"/>
      <c r="Q43" s="13"/>
      <c r="R43" s="13"/>
      <c r="S43" s="13"/>
      <c r="T43" s="15"/>
    </row>
    <row r="44" spans="1:20" s="16" customFormat="1" ht="12.75" customHeight="1" x14ac:dyDescent="0.2">
      <c r="A44" s="52"/>
      <c r="B44" s="59" t="s">
        <v>50</v>
      </c>
      <c r="C44" s="48" t="s">
        <v>17</v>
      </c>
      <c r="D44" s="48">
        <v>33</v>
      </c>
      <c r="E44" s="48">
        <v>2.8</v>
      </c>
      <c r="F44" s="48">
        <v>11.2</v>
      </c>
      <c r="G44" s="48">
        <v>18.600000000000001</v>
      </c>
      <c r="H44" s="48"/>
      <c r="I44" s="48"/>
      <c r="J44" s="48" t="s">
        <v>49</v>
      </c>
      <c r="K44" s="48">
        <v>29</v>
      </c>
      <c r="L44" s="48">
        <v>1</v>
      </c>
      <c r="M44" s="48">
        <v>10.7</v>
      </c>
      <c r="N44" s="48">
        <v>15.4</v>
      </c>
      <c r="O44" s="50">
        <v>5753.3</v>
      </c>
      <c r="P44" s="59"/>
      <c r="Q44" s="48"/>
      <c r="R44" s="48"/>
      <c r="S44" s="48"/>
      <c r="T44" s="50"/>
    </row>
    <row r="45" spans="1:20" s="16" customFormat="1" ht="124.5" customHeight="1" thickBot="1" x14ac:dyDescent="0.25">
      <c r="A45" s="53"/>
      <c r="B45" s="80"/>
      <c r="C45" s="49"/>
      <c r="D45" s="66"/>
      <c r="E45" s="66"/>
      <c r="F45" s="82"/>
      <c r="G45" s="66"/>
      <c r="H45" s="66"/>
      <c r="I45" s="66"/>
      <c r="J45" s="66"/>
      <c r="K45" s="66"/>
      <c r="L45" s="66"/>
      <c r="M45" s="66"/>
      <c r="N45" s="66"/>
      <c r="O45" s="70"/>
      <c r="P45" s="74"/>
      <c r="Q45" s="49"/>
      <c r="R45" s="49"/>
      <c r="S45" s="49"/>
      <c r="T45" s="51"/>
    </row>
    <row r="46" spans="1:20" s="16" customFormat="1" ht="24.75" customHeight="1" thickBot="1" x14ac:dyDescent="0.25">
      <c r="B46" s="11" t="s">
        <v>2</v>
      </c>
      <c r="C46" s="12"/>
      <c r="D46" s="14">
        <f>D44</f>
        <v>33</v>
      </c>
      <c r="E46" s="14">
        <f t="shared" ref="E46:G46" si="18">E44</f>
        <v>2.8</v>
      </c>
      <c r="F46" s="14">
        <f t="shared" si="18"/>
        <v>11.2</v>
      </c>
      <c r="G46" s="14">
        <f t="shared" si="18"/>
        <v>18.600000000000001</v>
      </c>
      <c r="H46" s="14"/>
      <c r="I46" s="14"/>
      <c r="J46" s="14"/>
      <c r="K46" s="14">
        <f>K44</f>
        <v>29</v>
      </c>
      <c r="L46" s="14">
        <f t="shared" ref="L46:O46" si="19">L44</f>
        <v>1</v>
      </c>
      <c r="M46" s="14">
        <f t="shared" si="19"/>
        <v>10.7</v>
      </c>
      <c r="N46" s="14">
        <f t="shared" si="19"/>
        <v>15.4</v>
      </c>
      <c r="O46" s="14">
        <f t="shared" si="19"/>
        <v>5753.3</v>
      </c>
      <c r="P46" s="12"/>
      <c r="Q46" s="13"/>
      <c r="R46" s="13"/>
      <c r="S46" s="13"/>
      <c r="T46" s="15">
        <f>T39</f>
        <v>0</v>
      </c>
    </row>
    <row r="47" spans="1:20" s="16" customFormat="1" ht="76.5" x14ac:dyDescent="0.2">
      <c r="B47" s="19" t="s">
        <v>33</v>
      </c>
      <c r="C47" s="20" t="s">
        <v>34</v>
      </c>
      <c r="D47" s="21">
        <v>53</v>
      </c>
      <c r="E47" s="21">
        <v>1</v>
      </c>
      <c r="F47" s="21">
        <v>8.1</v>
      </c>
      <c r="G47" s="21">
        <v>17.3</v>
      </c>
      <c r="H47" s="48" t="s">
        <v>43</v>
      </c>
      <c r="I47" s="62"/>
      <c r="J47" s="48" t="s">
        <v>48</v>
      </c>
      <c r="K47" s="62">
        <v>182</v>
      </c>
      <c r="L47" s="62">
        <v>1</v>
      </c>
      <c r="M47" s="62">
        <v>27.5</v>
      </c>
      <c r="N47" s="62">
        <v>35.299999999999997</v>
      </c>
      <c r="O47" s="67">
        <v>10103.9</v>
      </c>
      <c r="P47" s="59" t="s">
        <v>93</v>
      </c>
      <c r="Q47" s="48" t="s">
        <v>54</v>
      </c>
      <c r="R47" s="62"/>
      <c r="S47" s="48" t="s">
        <v>95</v>
      </c>
      <c r="T47" s="50">
        <v>3817.3</v>
      </c>
    </row>
    <row r="48" spans="1:20" s="16" customFormat="1" ht="12.75" x14ac:dyDescent="0.2">
      <c r="B48" s="79" t="s">
        <v>31</v>
      </c>
      <c r="C48" s="33"/>
      <c r="D48" s="63">
        <v>131</v>
      </c>
      <c r="E48" s="63">
        <v>4</v>
      </c>
      <c r="F48" s="34"/>
      <c r="G48" s="63">
        <v>25.4</v>
      </c>
      <c r="H48" s="65"/>
      <c r="I48" s="63"/>
      <c r="J48" s="65"/>
      <c r="K48" s="63"/>
      <c r="L48" s="63"/>
      <c r="M48" s="63"/>
      <c r="N48" s="63"/>
      <c r="O48" s="68"/>
      <c r="P48" s="60"/>
      <c r="Q48" s="65"/>
      <c r="R48" s="63"/>
      <c r="S48" s="65"/>
      <c r="T48" s="100"/>
    </row>
    <row r="49" spans="2:20" s="16" customFormat="1" ht="67.5" customHeight="1" thickBot="1" x14ac:dyDescent="0.25">
      <c r="B49" s="80"/>
      <c r="C49" s="42" t="s">
        <v>32</v>
      </c>
      <c r="D49" s="64"/>
      <c r="E49" s="64"/>
      <c r="F49" s="29">
        <v>20.7</v>
      </c>
      <c r="G49" s="64"/>
      <c r="H49" s="66"/>
      <c r="I49" s="64"/>
      <c r="J49" s="66"/>
      <c r="K49" s="64"/>
      <c r="L49" s="64"/>
      <c r="M49" s="64"/>
      <c r="N49" s="64"/>
      <c r="O49" s="69"/>
      <c r="P49" s="61"/>
      <c r="Q49" s="66"/>
      <c r="R49" s="64"/>
      <c r="S49" s="66"/>
      <c r="T49" s="70"/>
    </row>
    <row r="50" spans="2:20" s="16" customFormat="1" ht="24.75" customHeight="1" x14ac:dyDescent="0.2">
      <c r="B50" s="44" t="s">
        <v>2</v>
      </c>
      <c r="C50" s="44"/>
      <c r="D50" s="44">
        <f>SUM(D47:D49)</f>
        <v>184</v>
      </c>
      <c r="E50" s="44">
        <f t="shared" ref="E50:G50" si="20">SUM(E47:E49)</f>
        <v>5</v>
      </c>
      <c r="F50" s="44">
        <f t="shared" si="20"/>
        <v>28.799999999999997</v>
      </c>
      <c r="G50" s="44">
        <f t="shared" si="20"/>
        <v>42.7</v>
      </c>
      <c r="H50" s="44"/>
      <c r="I50" s="44"/>
      <c r="J50" s="44"/>
      <c r="K50" s="44">
        <f>K47</f>
        <v>182</v>
      </c>
      <c r="L50" s="44">
        <f t="shared" ref="L50:O50" si="21">L47</f>
        <v>1</v>
      </c>
      <c r="M50" s="44">
        <f t="shared" si="21"/>
        <v>27.5</v>
      </c>
      <c r="N50" s="44">
        <f t="shared" si="21"/>
        <v>35.299999999999997</v>
      </c>
      <c r="O50" s="44">
        <f t="shared" si="21"/>
        <v>10103.9</v>
      </c>
      <c r="P50" s="44"/>
      <c r="Q50" s="44"/>
      <c r="R50" s="44"/>
      <c r="S50" s="44"/>
      <c r="T50" s="44">
        <f>SUM(T47)</f>
        <v>3817.3</v>
      </c>
    </row>
    <row r="51" spans="2:20" s="16" customFormat="1" ht="30.75" customHeight="1" thickBot="1" x14ac:dyDescent="0.25">
      <c r="B51" s="45" t="s">
        <v>78</v>
      </c>
      <c r="C51" s="45"/>
      <c r="D51" s="46">
        <f>D50+D46+D43+D38+D34+D31+D28+D21+D25</f>
        <v>6889</v>
      </c>
      <c r="E51" s="46">
        <f t="shared" ref="E51:O51" si="22">E50+E46+E43+E38+E34+E31+E28+E21+E25</f>
        <v>61.6</v>
      </c>
      <c r="F51" s="46">
        <f t="shared" si="22"/>
        <v>584.6</v>
      </c>
      <c r="G51" s="46">
        <f t="shared" si="22"/>
        <v>641.70000000000005</v>
      </c>
      <c r="H51" s="46">
        <f t="shared" si="22"/>
        <v>0</v>
      </c>
      <c r="I51" s="46"/>
      <c r="J51" s="46"/>
      <c r="K51" s="46">
        <f t="shared" si="22"/>
        <v>6465</v>
      </c>
      <c r="L51" s="46">
        <f t="shared" si="22"/>
        <v>29.1</v>
      </c>
      <c r="M51" s="46">
        <f t="shared" si="22"/>
        <v>553.80000000000007</v>
      </c>
      <c r="N51" s="46">
        <f t="shared" si="22"/>
        <v>529.1</v>
      </c>
      <c r="O51" s="46">
        <f t="shared" si="22"/>
        <v>102466.90000000001</v>
      </c>
      <c r="P51" s="46"/>
      <c r="Q51" s="46"/>
      <c r="R51" s="46"/>
      <c r="S51" s="46"/>
      <c r="T51" s="46">
        <f>T50+T46+T38+T34+T31+T25+T21</f>
        <v>10355.6</v>
      </c>
    </row>
    <row r="52" spans="2:20" x14ac:dyDescent="0.25">
      <c r="B52" s="112" t="s">
        <v>56</v>
      </c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4"/>
    </row>
    <row r="53" spans="2:20" ht="15.75" thickBot="1" x14ac:dyDescent="0.3">
      <c r="B53" s="115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7"/>
    </row>
    <row r="54" spans="2:20" ht="36" customHeight="1" x14ac:dyDescent="0.25">
      <c r="B54" s="107" t="s">
        <v>58</v>
      </c>
      <c r="C54" s="108"/>
      <c r="D54" s="108"/>
      <c r="E54" s="108"/>
      <c r="F54" s="108"/>
      <c r="G54" s="108"/>
      <c r="H54" s="108"/>
      <c r="I54" s="108"/>
      <c r="J54" s="105" t="s">
        <v>60</v>
      </c>
      <c r="K54" s="105"/>
      <c r="L54" s="92" t="s">
        <v>59</v>
      </c>
      <c r="M54" s="93"/>
      <c r="N54" s="93"/>
      <c r="O54" s="94"/>
      <c r="P54" s="94"/>
      <c r="Q54" s="94"/>
      <c r="R54" s="94"/>
      <c r="S54" s="94"/>
      <c r="T54" s="95"/>
    </row>
    <row r="55" spans="2:20" ht="28.5" customHeight="1" x14ac:dyDescent="0.25">
      <c r="B55" s="109"/>
      <c r="C55" s="110"/>
      <c r="D55" s="110"/>
      <c r="E55" s="110"/>
      <c r="F55" s="110"/>
      <c r="G55" s="110"/>
      <c r="H55" s="110"/>
      <c r="I55" s="110"/>
      <c r="J55" s="106"/>
      <c r="K55" s="106"/>
      <c r="L55" s="96"/>
      <c r="M55" s="97"/>
      <c r="N55" s="97"/>
      <c r="O55" s="98"/>
      <c r="P55" s="98"/>
      <c r="Q55" s="98"/>
      <c r="R55" s="98"/>
      <c r="S55" s="98"/>
      <c r="T55" s="99"/>
    </row>
    <row r="56" spans="2:20" ht="120" customHeight="1" x14ac:dyDescent="0.25">
      <c r="B56" s="85" t="s">
        <v>57</v>
      </c>
      <c r="C56" s="86"/>
      <c r="D56" s="86"/>
      <c r="E56" s="86"/>
      <c r="F56" s="86"/>
      <c r="G56" s="86"/>
      <c r="H56" s="86"/>
      <c r="I56" s="103"/>
      <c r="J56" s="85" t="s">
        <v>70</v>
      </c>
      <c r="K56" s="103"/>
      <c r="L56" s="85" t="s">
        <v>96</v>
      </c>
      <c r="M56" s="90"/>
      <c r="N56" s="90"/>
      <c r="O56" s="101"/>
      <c r="P56" s="101"/>
      <c r="Q56" s="101"/>
      <c r="R56" s="101"/>
      <c r="S56" s="101"/>
      <c r="T56" s="102"/>
    </row>
    <row r="57" spans="2:20" ht="48" customHeight="1" x14ac:dyDescent="0.25">
      <c r="B57" s="85" t="s">
        <v>61</v>
      </c>
      <c r="C57" s="86"/>
      <c r="D57" s="86"/>
      <c r="E57" s="86"/>
      <c r="F57" s="86"/>
      <c r="G57" s="86"/>
      <c r="H57" s="86"/>
      <c r="I57" s="103"/>
      <c r="J57" s="111" t="s">
        <v>71</v>
      </c>
      <c r="K57" s="91"/>
      <c r="L57" s="89" t="s">
        <v>82</v>
      </c>
      <c r="M57" s="90"/>
      <c r="N57" s="90"/>
      <c r="O57" s="101"/>
      <c r="P57" s="101"/>
      <c r="Q57" s="101"/>
      <c r="R57" s="101"/>
      <c r="S57" s="101"/>
      <c r="T57" s="102"/>
    </row>
    <row r="58" spans="2:20" ht="37.5" customHeight="1" x14ac:dyDescent="0.25">
      <c r="B58" s="85" t="s">
        <v>62</v>
      </c>
      <c r="C58" s="86"/>
      <c r="D58" s="86"/>
      <c r="E58" s="86"/>
      <c r="F58" s="86"/>
      <c r="G58" s="86"/>
      <c r="H58" s="86"/>
      <c r="I58" s="103"/>
      <c r="J58" s="111" t="s">
        <v>72</v>
      </c>
      <c r="K58" s="91"/>
      <c r="L58" s="89" t="s">
        <v>97</v>
      </c>
      <c r="M58" s="90"/>
      <c r="N58" s="90"/>
      <c r="O58" s="101"/>
      <c r="P58" s="101"/>
      <c r="Q58" s="101"/>
      <c r="R58" s="101"/>
      <c r="S58" s="101"/>
      <c r="T58" s="102"/>
    </row>
    <row r="59" spans="2:20" ht="60.75" customHeight="1" x14ac:dyDescent="0.25">
      <c r="B59" s="85" t="s">
        <v>63</v>
      </c>
      <c r="C59" s="86"/>
      <c r="D59" s="86"/>
      <c r="E59" s="86"/>
      <c r="F59" s="86"/>
      <c r="G59" s="86"/>
      <c r="H59" s="86"/>
      <c r="I59" s="103"/>
      <c r="J59" s="111" t="s">
        <v>72</v>
      </c>
      <c r="K59" s="91"/>
      <c r="L59" s="85" t="s">
        <v>80</v>
      </c>
      <c r="M59" s="86"/>
      <c r="N59" s="86"/>
      <c r="O59" s="87"/>
      <c r="P59" s="87"/>
      <c r="Q59" s="87"/>
      <c r="R59" s="87"/>
      <c r="S59" s="87"/>
      <c r="T59" s="88"/>
    </row>
    <row r="60" spans="2:20" ht="36" customHeight="1" x14ac:dyDescent="0.25">
      <c r="B60" s="85" t="s">
        <v>64</v>
      </c>
      <c r="C60" s="86"/>
      <c r="D60" s="86"/>
      <c r="E60" s="86"/>
      <c r="F60" s="86"/>
      <c r="G60" s="86"/>
      <c r="H60" s="86"/>
      <c r="I60" s="103"/>
      <c r="J60" s="89" t="s">
        <v>73</v>
      </c>
      <c r="K60" s="91"/>
      <c r="L60" s="85" t="s">
        <v>81</v>
      </c>
      <c r="M60" s="86"/>
      <c r="N60" s="86"/>
      <c r="O60" s="87"/>
      <c r="P60" s="87"/>
      <c r="Q60" s="87"/>
      <c r="R60" s="87"/>
      <c r="S60" s="87"/>
      <c r="T60" s="88"/>
    </row>
    <row r="61" spans="2:20" ht="36" customHeight="1" x14ac:dyDescent="0.25">
      <c r="B61" s="85" t="s">
        <v>65</v>
      </c>
      <c r="C61" s="86"/>
      <c r="D61" s="86"/>
      <c r="E61" s="86"/>
      <c r="F61" s="86"/>
      <c r="G61" s="86"/>
      <c r="H61" s="86"/>
      <c r="I61" s="103"/>
      <c r="J61" s="89" t="s">
        <v>73</v>
      </c>
      <c r="K61" s="91"/>
      <c r="L61" s="89" t="s">
        <v>83</v>
      </c>
      <c r="M61" s="90"/>
      <c r="N61" s="90"/>
      <c r="O61" s="101"/>
      <c r="P61" s="101"/>
      <c r="Q61" s="101"/>
      <c r="R61" s="101"/>
      <c r="S61" s="101"/>
      <c r="T61" s="102"/>
    </row>
    <row r="62" spans="2:20" ht="27" customHeight="1" x14ac:dyDescent="0.25">
      <c r="B62" s="85" t="s">
        <v>66</v>
      </c>
      <c r="C62" s="86"/>
      <c r="D62" s="86"/>
      <c r="E62" s="86"/>
      <c r="F62" s="86"/>
      <c r="G62" s="86"/>
      <c r="H62" s="86"/>
      <c r="I62" s="103"/>
      <c r="J62" s="89" t="s">
        <v>74</v>
      </c>
      <c r="K62" s="91"/>
      <c r="L62" s="89" t="s">
        <v>84</v>
      </c>
      <c r="M62" s="90"/>
      <c r="N62" s="90"/>
      <c r="O62" s="101"/>
      <c r="P62" s="101"/>
      <c r="Q62" s="101"/>
      <c r="R62" s="101"/>
      <c r="S62" s="101"/>
      <c r="T62" s="102"/>
    </row>
    <row r="63" spans="2:20" ht="31.5" customHeight="1" x14ac:dyDescent="0.25">
      <c r="B63" s="89" t="s">
        <v>67</v>
      </c>
      <c r="C63" s="90"/>
      <c r="D63" s="90"/>
      <c r="E63" s="90"/>
      <c r="F63" s="90"/>
      <c r="G63" s="90"/>
      <c r="H63" s="90"/>
      <c r="I63" s="91"/>
      <c r="J63" s="89" t="s">
        <v>75</v>
      </c>
      <c r="K63" s="91"/>
      <c r="L63" s="85" t="s">
        <v>94</v>
      </c>
      <c r="M63" s="86"/>
      <c r="N63" s="86"/>
      <c r="O63" s="87"/>
      <c r="P63" s="87"/>
      <c r="Q63" s="87"/>
      <c r="R63" s="87"/>
      <c r="S63" s="87"/>
      <c r="T63" s="88"/>
    </row>
    <row r="64" spans="2:20" ht="31.5" customHeight="1" x14ac:dyDescent="0.25">
      <c r="B64" s="85" t="s">
        <v>68</v>
      </c>
      <c r="C64" s="86"/>
      <c r="D64" s="86"/>
      <c r="E64" s="86"/>
      <c r="F64" s="86"/>
      <c r="G64" s="86"/>
      <c r="H64" s="86"/>
      <c r="I64" s="103"/>
      <c r="J64" s="89" t="s">
        <v>98</v>
      </c>
      <c r="K64" s="91"/>
      <c r="L64" s="85" t="s">
        <v>99</v>
      </c>
      <c r="M64" s="86"/>
      <c r="N64" s="86"/>
      <c r="O64" s="87"/>
      <c r="P64" s="87"/>
      <c r="Q64" s="87"/>
      <c r="R64" s="87"/>
      <c r="S64" s="87"/>
      <c r="T64" s="88"/>
    </row>
    <row r="65" spans="2:20" ht="57.75" customHeight="1" x14ac:dyDescent="0.25">
      <c r="B65" s="85" t="s">
        <v>77</v>
      </c>
      <c r="C65" s="86"/>
      <c r="D65" s="86"/>
      <c r="E65" s="86"/>
      <c r="F65" s="86"/>
      <c r="G65" s="86"/>
      <c r="H65" s="86"/>
      <c r="I65" s="103"/>
      <c r="J65" s="89" t="s">
        <v>76</v>
      </c>
      <c r="K65" s="91"/>
      <c r="L65" s="85" t="s">
        <v>85</v>
      </c>
      <c r="M65" s="86"/>
      <c r="N65" s="86"/>
      <c r="O65" s="87"/>
      <c r="P65" s="87"/>
      <c r="Q65" s="87"/>
      <c r="R65" s="87"/>
      <c r="S65" s="87"/>
      <c r="T65" s="88"/>
    </row>
    <row r="66" spans="2:20" ht="42.75" customHeight="1" x14ac:dyDescent="0.25">
      <c r="B66" s="85" t="s">
        <v>69</v>
      </c>
      <c r="C66" s="86"/>
      <c r="D66" s="86"/>
      <c r="E66" s="86"/>
      <c r="F66" s="86"/>
      <c r="G66" s="86"/>
      <c r="H66" s="86"/>
      <c r="I66" s="103"/>
      <c r="J66" s="89" t="s">
        <v>76</v>
      </c>
      <c r="K66" s="91"/>
      <c r="L66" s="85" t="s">
        <v>86</v>
      </c>
      <c r="M66" s="86"/>
      <c r="N66" s="86"/>
      <c r="O66" s="87"/>
      <c r="P66" s="87"/>
      <c r="Q66" s="87"/>
      <c r="R66" s="87"/>
      <c r="S66" s="87"/>
      <c r="T66" s="88"/>
    </row>
    <row r="67" spans="2:20" x14ac:dyDescent="0.25">
      <c r="B67" s="9"/>
      <c r="C67" s="10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</sheetData>
  <customSheetViews>
    <customSheetView guid="{EEFF5FEC-B856-4569-B78F-75B8D3FEA891}" topLeftCell="A4">
      <selection activeCell="E31" sqref="E31"/>
      <pageMargins left="0.7" right="0.7" top="0.75" bottom="0.75" header="0.3" footer="0.3"/>
      <pageSetup paperSize="9" orientation="portrait" r:id="rId1"/>
    </customSheetView>
  </customSheetViews>
  <mergeCells count="179">
    <mergeCell ref="L65:T65"/>
    <mergeCell ref="L64:T64"/>
    <mergeCell ref="B65:I65"/>
    <mergeCell ref="J65:K65"/>
    <mergeCell ref="L56:T56"/>
    <mergeCell ref="L57:T57"/>
    <mergeCell ref="L58:T58"/>
    <mergeCell ref="L59:T59"/>
    <mergeCell ref="T17:T20"/>
    <mergeCell ref="T22:T24"/>
    <mergeCell ref="T32:T33"/>
    <mergeCell ref="T35:T37"/>
    <mergeCell ref="L39:L42"/>
    <mergeCell ref="O39:O42"/>
    <mergeCell ref="M35:M37"/>
    <mergeCell ref="M39:M42"/>
    <mergeCell ref="O22:O24"/>
    <mergeCell ref="L22:L24"/>
    <mergeCell ref="L32:L33"/>
    <mergeCell ref="S47:S49"/>
    <mergeCell ref="O26:O27"/>
    <mergeCell ref="L17:L20"/>
    <mergeCell ref="O17:O20"/>
    <mergeCell ref="O35:O37"/>
    <mergeCell ref="B66:I66"/>
    <mergeCell ref="J66:K66"/>
    <mergeCell ref="L66:T66"/>
    <mergeCell ref="B64:I64"/>
    <mergeCell ref="J64:K64"/>
    <mergeCell ref="B4:T5"/>
    <mergeCell ref="J62:K62"/>
    <mergeCell ref="J63:K63"/>
    <mergeCell ref="J60:K60"/>
    <mergeCell ref="J61:K61"/>
    <mergeCell ref="J54:K55"/>
    <mergeCell ref="B54:I55"/>
    <mergeCell ref="J56:K56"/>
    <mergeCell ref="J57:K57"/>
    <mergeCell ref="J58:K58"/>
    <mergeCell ref="J59:K59"/>
    <mergeCell ref="B56:I56"/>
    <mergeCell ref="B57:I57"/>
    <mergeCell ref="B58:I58"/>
    <mergeCell ref="B59:I59"/>
    <mergeCell ref="B52:T53"/>
    <mergeCell ref="S6:T6"/>
    <mergeCell ref="B8:T9"/>
    <mergeCell ref="J10:J15"/>
    <mergeCell ref="L63:T63"/>
    <mergeCell ref="B63:I63"/>
    <mergeCell ref="L54:T55"/>
    <mergeCell ref="T47:T49"/>
    <mergeCell ref="S10:S16"/>
    <mergeCell ref="T10:T15"/>
    <mergeCell ref="P17:P20"/>
    <mergeCell ref="P22:P24"/>
    <mergeCell ref="P32:P33"/>
    <mergeCell ref="P35:P37"/>
    <mergeCell ref="Q17:Q20"/>
    <mergeCell ref="Q22:Q24"/>
    <mergeCell ref="R47:R49"/>
    <mergeCell ref="Q47:Q49"/>
    <mergeCell ref="Q32:Q33"/>
    <mergeCell ref="Q35:Q37"/>
    <mergeCell ref="L60:T60"/>
    <mergeCell ref="L61:T61"/>
    <mergeCell ref="L62:T62"/>
    <mergeCell ref="B60:I60"/>
    <mergeCell ref="B61:I61"/>
    <mergeCell ref="B62:I62"/>
    <mergeCell ref="O32:O33"/>
    <mergeCell ref="L47:L49"/>
    <mergeCell ref="S17:S20"/>
    <mergeCell ref="S22:S24"/>
    <mergeCell ref="S32:S33"/>
    <mergeCell ref="S35:S37"/>
    <mergeCell ref="H17:H20"/>
    <mergeCell ref="H22:H24"/>
    <mergeCell ref="H26:H27"/>
    <mergeCell ref="H32:H33"/>
    <mergeCell ref="H35:H37"/>
    <mergeCell ref="J22:J24"/>
    <mergeCell ref="K22:K24"/>
    <mergeCell ref="K32:K33"/>
    <mergeCell ref="J26:J27"/>
    <mergeCell ref="I35:I37"/>
    <mergeCell ref="I17:I20"/>
    <mergeCell ref="I22:I24"/>
    <mergeCell ref="I26:I27"/>
    <mergeCell ref="I44:I45"/>
    <mergeCell ref="H29:H30"/>
    <mergeCell ref="I39:I42"/>
    <mergeCell ref="I10:I15"/>
    <mergeCell ref="H44:H45"/>
    <mergeCell ref="I32:I33"/>
    <mergeCell ref="B48:B49"/>
    <mergeCell ref="J35:J37"/>
    <mergeCell ref="K35:K37"/>
    <mergeCell ref="L35:L37"/>
    <mergeCell ref="J32:J33"/>
    <mergeCell ref="E10:E16"/>
    <mergeCell ref="E39:E40"/>
    <mergeCell ref="E44:E45"/>
    <mergeCell ref="E48:E49"/>
    <mergeCell ref="F10:F16"/>
    <mergeCell ref="F39:F40"/>
    <mergeCell ref="F44:F45"/>
    <mergeCell ref="K26:K27"/>
    <mergeCell ref="L26:L27"/>
    <mergeCell ref="L29:L30"/>
    <mergeCell ref="D44:D45"/>
    <mergeCell ref="G44:G45"/>
    <mergeCell ref="C10:C15"/>
    <mergeCell ref="B44:B45"/>
    <mergeCell ref="D10:D16"/>
    <mergeCell ref="G10:G16"/>
    <mergeCell ref="K10:K16"/>
    <mergeCell ref="J17:J20"/>
    <mergeCell ref="K17:K20"/>
    <mergeCell ref="D48:D49"/>
    <mergeCell ref="G48:G49"/>
    <mergeCell ref="J47:J49"/>
    <mergeCell ref="N47:N49"/>
    <mergeCell ref="L10:L16"/>
    <mergeCell ref="M10:M16"/>
    <mergeCell ref="N10:N16"/>
    <mergeCell ref="H10:H15"/>
    <mergeCell ref="O10:O15"/>
    <mergeCell ref="K29:K30"/>
    <mergeCell ref="M44:M45"/>
    <mergeCell ref="M47:M49"/>
    <mergeCell ref="M29:M30"/>
    <mergeCell ref="K47:K49"/>
    <mergeCell ref="I47:I49"/>
    <mergeCell ref="I29:I30"/>
    <mergeCell ref="H39:H42"/>
    <mergeCell ref="O29:O30"/>
    <mergeCell ref="J44:J45"/>
    <mergeCell ref="K44:K45"/>
    <mergeCell ref="L44:L45"/>
    <mergeCell ref="J29:J30"/>
    <mergeCell ref="H47:H49"/>
    <mergeCell ref="M17:M20"/>
    <mergeCell ref="P47:P49"/>
    <mergeCell ref="N17:N20"/>
    <mergeCell ref="N22:N24"/>
    <mergeCell ref="N26:N27"/>
    <mergeCell ref="N29:N30"/>
    <mergeCell ref="N32:N33"/>
    <mergeCell ref="N35:N37"/>
    <mergeCell ref="N39:N42"/>
    <mergeCell ref="N44:N45"/>
    <mergeCell ref="O47:O49"/>
    <mergeCell ref="O44:O45"/>
    <mergeCell ref="P44:P45"/>
    <mergeCell ref="J1:T1"/>
    <mergeCell ref="S44:S45"/>
    <mergeCell ref="T44:T45"/>
    <mergeCell ref="C44:C45"/>
    <mergeCell ref="A44:A45"/>
    <mergeCell ref="C39:C40"/>
    <mergeCell ref="P10:P15"/>
    <mergeCell ref="Q10:Q15"/>
    <mergeCell ref="R10:R15"/>
    <mergeCell ref="R17:R20"/>
    <mergeCell ref="R22:R24"/>
    <mergeCell ref="R32:R33"/>
    <mergeCell ref="R35:R37"/>
    <mergeCell ref="Q44:Q45"/>
    <mergeCell ref="R44:R45"/>
    <mergeCell ref="B10:B15"/>
    <mergeCell ref="M22:M24"/>
    <mergeCell ref="M26:M27"/>
    <mergeCell ref="M32:M33"/>
    <mergeCell ref="B39:B40"/>
    <mergeCell ref="D39:D40"/>
    <mergeCell ref="G39:G40"/>
    <mergeCell ref="J39:J42"/>
    <mergeCell ref="K39:K42"/>
  </mergeCells>
  <pageMargins left="0.31496062992125984" right="0.31496062992125984" top="0.59055118110236227" bottom="0.31496062992125984" header="0" footer="0"/>
  <pageSetup paperSize="9" scale="59" fitToHeight="0" orientation="landscape" r:id="rId2"/>
  <rowBreaks count="3" manualBreakCount="3">
    <brk id="25" max="16383" man="1"/>
    <brk id="41" max="19" man="1"/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ПЭО</dc:creator>
  <cp:lastModifiedBy>Угловская</cp:lastModifiedBy>
  <cp:lastPrinted>2025-11-10T09:45:44Z</cp:lastPrinted>
  <dcterms:created xsi:type="dcterms:W3CDTF">2025-10-30T08:48:05Z</dcterms:created>
  <dcterms:modified xsi:type="dcterms:W3CDTF">2025-11-10T09:46:38Z</dcterms:modified>
</cp:coreProperties>
</file>